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2\Models\WTRG-CONNECT\VSP-Well\"/>
    </mc:Choice>
  </mc:AlternateContent>
  <bookViews>
    <workbookView xWindow="0" yWindow="0" windowWidth="21030" windowHeight="11415" activeTab="1"/>
  </bookViews>
  <sheets>
    <sheet name="Pump" sheetId="1" r:id="rId1"/>
    <sheet name="System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E32" i="3"/>
  <c r="A14" i="3"/>
  <c r="A15" i="3" s="1"/>
  <c r="F13" i="3"/>
  <c r="A13" i="3"/>
  <c r="B13" i="3" s="1"/>
  <c r="H12" i="3"/>
  <c r="H13" i="3" s="1"/>
  <c r="F12" i="3"/>
  <c r="D12" i="3"/>
  <c r="B12" i="3"/>
  <c r="I11" i="3"/>
  <c r="J11" i="3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2" i="1"/>
  <c r="K14" i="1"/>
  <c r="L14" i="1" s="1"/>
  <c r="K15" i="1"/>
  <c r="L15" i="1" s="1"/>
  <c r="K22" i="1"/>
  <c r="L22" i="1" s="1"/>
  <c r="K23" i="1"/>
  <c r="L23" i="1" s="1"/>
  <c r="K11" i="1"/>
  <c r="L11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K31" i="1" s="1"/>
  <c r="L31" i="1" s="1"/>
  <c r="H12" i="1"/>
  <c r="E12" i="1"/>
  <c r="G13" i="1"/>
  <c r="G12" i="1"/>
  <c r="D12" i="1"/>
  <c r="B12" i="1"/>
  <c r="A14" i="1"/>
  <c r="A15" i="1" s="1"/>
  <c r="A13" i="1"/>
  <c r="D13" i="1" s="1"/>
  <c r="B14" i="3" l="1"/>
  <c r="E14" i="3" s="1"/>
  <c r="D14" i="3"/>
  <c r="I13" i="3"/>
  <c r="J13" i="3" s="1"/>
  <c r="H14" i="3"/>
  <c r="G13" i="3"/>
  <c r="E13" i="3"/>
  <c r="B15" i="3"/>
  <c r="F15" i="3"/>
  <c r="A16" i="3"/>
  <c r="D15" i="3"/>
  <c r="E12" i="3"/>
  <c r="F14" i="3"/>
  <c r="G12" i="3"/>
  <c r="D13" i="3"/>
  <c r="I12" i="3"/>
  <c r="J12" i="3" s="1"/>
  <c r="A16" i="1"/>
  <c r="B15" i="1"/>
  <c r="D15" i="1"/>
  <c r="G15" i="1"/>
  <c r="K30" i="1"/>
  <c r="L30" i="1" s="1"/>
  <c r="K29" i="1"/>
  <c r="L29" i="1" s="1"/>
  <c r="K21" i="1"/>
  <c r="L21" i="1" s="1"/>
  <c r="K13" i="1"/>
  <c r="L13" i="1" s="1"/>
  <c r="G14" i="1"/>
  <c r="K28" i="1"/>
  <c r="L28" i="1" s="1"/>
  <c r="K20" i="1"/>
  <c r="L20" i="1" s="1"/>
  <c r="K12" i="1"/>
  <c r="L12" i="1" s="1"/>
  <c r="B14" i="1"/>
  <c r="K19" i="1"/>
  <c r="L19" i="1" s="1"/>
  <c r="B13" i="1"/>
  <c r="K27" i="1"/>
  <c r="L27" i="1" s="1"/>
  <c r="D14" i="1"/>
  <c r="K26" i="1"/>
  <c r="L26" i="1" s="1"/>
  <c r="K18" i="1"/>
  <c r="L18" i="1" s="1"/>
  <c r="K25" i="1"/>
  <c r="L25" i="1" s="1"/>
  <c r="K17" i="1"/>
  <c r="L17" i="1" s="1"/>
  <c r="K24" i="1"/>
  <c r="L24" i="1" s="1"/>
  <c r="K16" i="1"/>
  <c r="L16" i="1" s="1"/>
  <c r="G14" i="3" l="1"/>
  <c r="A17" i="3"/>
  <c r="D16" i="3"/>
  <c r="B16" i="3"/>
  <c r="F16" i="3"/>
  <c r="H15" i="3"/>
  <c r="I14" i="3"/>
  <c r="J14" i="3" s="1"/>
  <c r="E15" i="3"/>
  <c r="G15" i="3"/>
  <c r="E13" i="1"/>
  <c r="H13" i="1"/>
  <c r="E14" i="1"/>
  <c r="H14" i="1"/>
  <c r="E15" i="1"/>
  <c r="H15" i="1"/>
  <c r="A17" i="1"/>
  <c r="B16" i="1"/>
  <c r="G16" i="1"/>
  <c r="D16" i="1"/>
  <c r="H16" i="3" l="1"/>
  <c r="I15" i="3"/>
  <c r="J15" i="3" s="1"/>
  <c r="E16" i="3"/>
  <c r="G16" i="3"/>
  <c r="B17" i="3"/>
  <c r="A18" i="3"/>
  <c r="F17" i="3"/>
  <c r="D17" i="3"/>
  <c r="A18" i="1"/>
  <c r="B17" i="1"/>
  <c r="G17" i="1"/>
  <c r="D17" i="1"/>
  <c r="E16" i="1"/>
  <c r="H16" i="1"/>
  <c r="E17" i="3" l="1"/>
  <c r="G17" i="3"/>
  <c r="H17" i="3"/>
  <c r="I16" i="3"/>
  <c r="J16" i="3" s="1"/>
  <c r="A19" i="3"/>
  <c r="D18" i="3"/>
  <c r="F18" i="3"/>
  <c r="B18" i="3"/>
  <c r="E17" i="1"/>
  <c r="H17" i="1"/>
  <c r="A19" i="1"/>
  <c r="G18" i="1"/>
  <c r="B18" i="1"/>
  <c r="D18" i="1"/>
  <c r="B19" i="3" l="1"/>
  <c r="A20" i="3"/>
  <c r="D19" i="3"/>
  <c r="F19" i="3"/>
  <c r="E18" i="3"/>
  <c r="G18" i="3"/>
  <c r="H18" i="3"/>
  <c r="I17" i="3"/>
  <c r="J17" i="3" s="1"/>
  <c r="A20" i="1"/>
  <c r="G19" i="1"/>
  <c r="D19" i="1"/>
  <c r="B19" i="1"/>
  <c r="H18" i="1"/>
  <c r="E18" i="1"/>
  <c r="E19" i="3" l="1"/>
  <c r="G19" i="3"/>
  <c r="H19" i="3"/>
  <c r="I18" i="3"/>
  <c r="J18" i="3" s="1"/>
  <c r="A21" i="3"/>
  <c r="D20" i="3"/>
  <c r="F20" i="3"/>
  <c r="B20" i="3"/>
  <c r="H19" i="1"/>
  <c r="E19" i="1"/>
  <c r="A21" i="1"/>
  <c r="G20" i="1"/>
  <c r="D20" i="1"/>
  <c r="B20" i="1"/>
  <c r="B21" i="3" l="1"/>
  <c r="F21" i="3"/>
  <c r="A22" i="3"/>
  <c r="D21" i="3"/>
  <c r="E20" i="3"/>
  <c r="G20" i="3"/>
  <c r="H20" i="3"/>
  <c r="I19" i="3"/>
  <c r="J19" i="3" s="1"/>
  <c r="A22" i="1"/>
  <c r="G21" i="1"/>
  <c r="D21" i="1"/>
  <c r="B21" i="1"/>
  <c r="H20" i="1"/>
  <c r="E20" i="1"/>
  <c r="E21" i="3" l="1"/>
  <c r="G21" i="3"/>
  <c r="H21" i="3"/>
  <c r="I20" i="3"/>
  <c r="J20" i="3" s="1"/>
  <c r="A23" i="3"/>
  <c r="D22" i="3"/>
  <c r="F22" i="3"/>
  <c r="B22" i="3"/>
  <c r="E21" i="1"/>
  <c r="H21" i="1"/>
  <c r="A23" i="1"/>
  <c r="B22" i="1"/>
  <c r="D22" i="1"/>
  <c r="G22" i="1"/>
  <c r="E22" i="3" l="1"/>
  <c r="G22" i="3"/>
  <c r="B23" i="3"/>
  <c r="A24" i="3"/>
  <c r="D23" i="3"/>
  <c r="F23" i="3"/>
  <c r="H22" i="3"/>
  <c r="I21" i="3"/>
  <c r="J21" i="3" s="1"/>
  <c r="A24" i="1"/>
  <c r="B23" i="1"/>
  <c r="D23" i="1"/>
  <c r="G23" i="1"/>
  <c r="E22" i="1"/>
  <c r="H22" i="1"/>
  <c r="H23" i="3" l="1"/>
  <c r="I22" i="3"/>
  <c r="J22" i="3" s="1"/>
  <c r="A25" i="3"/>
  <c r="B24" i="3"/>
  <c r="F24" i="3"/>
  <c r="D24" i="3"/>
  <c r="G23" i="3"/>
  <c r="E23" i="3"/>
  <c r="E23" i="1"/>
  <c r="H23" i="1"/>
  <c r="A25" i="1"/>
  <c r="B24" i="1"/>
  <c r="G24" i="1"/>
  <c r="D24" i="1"/>
  <c r="H24" i="3" l="1"/>
  <c r="I23" i="3"/>
  <c r="J23" i="3" s="1"/>
  <c r="E24" i="3"/>
  <c r="G24" i="3"/>
  <c r="B25" i="3"/>
  <c r="A26" i="3"/>
  <c r="F25" i="3"/>
  <c r="D25" i="3"/>
  <c r="A26" i="1"/>
  <c r="B25" i="1"/>
  <c r="G25" i="1"/>
  <c r="D25" i="1"/>
  <c r="E24" i="1"/>
  <c r="H24" i="1"/>
  <c r="A27" i="3" l="1"/>
  <c r="D26" i="3"/>
  <c r="F26" i="3"/>
  <c r="B26" i="3"/>
  <c r="H25" i="3"/>
  <c r="I24" i="3"/>
  <c r="J24" i="3" s="1"/>
  <c r="E25" i="3"/>
  <c r="G25" i="3"/>
  <c r="E25" i="1"/>
  <c r="H25" i="1"/>
  <c r="A27" i="1"/>
  <c r="G26" i="1"/>
  <c r="B26" i="1"/>
  <c r="D26" i="1"/>
  <c r="B27" i="3" l="1"/>
  <c r="A28" i="3"/>
  <c r="F27" i="3"/>
  <c r="D27" i="3"/>
  <c r="H26" i="3"/>
  <c r="I25" i="3"/>
  <c r="J25" i="3" s="1"/>
  <c r="E26" i="3"/>
  <c r="G26" i="3"/>
  <c r="H26" i="1"/>
  <c r="E26" i="1"/>
  <c r="A28" i="1"/>
  <c r="G27" i="1"/>
  <c r="B27" i="1"/>
  <c r="D27" i="1"/>
  <c r="H27" i="3" l="1"/>
  <c r="I26" i="3"/>
  <c r="J26" i="3" s="1"/>
  <c r="A29" i="3"/>
  <c r="B28" i="3"/>
  <c r="F28" i="3"/>
  <c r="D28" i="3"/>
  <c r="E27" i="3"/>
  <c r="G27" i="3"/>
  <c r="H27" i="1"/>
  <c r="E27" i="1"/>
  <c r="G28" i="1"/>
  <c r="D28" i="1"/>
  <c r="A29" i="1"/>
  <c r="B28" i="1"/>
  <c r="E28" i="3" l="1"/>
  <c r="G28" i="3"/>
  <c r="B29" i="3"/>
  <c r="A30" i="3"/>
  <c r="D29" i="3"/>
  <c r="F29" i="3"/>
  <c r="I27" i="3"/>
  <c r="J27" i="3" s="1"/>
  <c r="H28" i="3"/>
  <c r="H28" i="1"/>
  <c r="E28" i="1"/>
  <c r="D29" i="1"/>
  <c r="G29" i="1"/>
  <c r="A30" i="1"/>
  <c r="B29" i="1"/>
  <c r="E29" i="3" l="1"/>
  <c r="G29" i="3"/>
  <c r="H29" i="3"/>
  <c r="I28" i="3"/>
  <c r="J28" i="3" s="1"/>
  <c r="F30" i="3"/>
  <c r="A31" i="3"/>
  <c r="B30" i="3"/>
  <c r="D30" i="3"/>
  <c r="E29" i="1"/>
  <c r="H29" i="1"/>
  <c r="B30" i="1"/>
  <c r="D30" i="1"/>
  <c r="A31" i="1"/>
  <c r="G30" i="1"/>
  <c r="F31" i="3" l="1"/>
  <c r="D31" i="3"/>
  <c r="B31" i="3"/>
  <c r="A32" i="3"/>
  <c r="G30" i="3"/>
  <c r="E30" i="3"/>
  <c r="H30" i="3"/>
  <c r="I29" i="3"/>
  <c r="B31" i="1"/>
  <c r="D31" i="1"/>
  <c r="A32" i="1"/>
  <c r="G31" i="1"/>
  <c r="E30" i="1"/>
  <c r="H30" i="1"/>
  <c r="H31" i="3" l="1"/>
  <c r="I30" i="3"/>
  <c r="F32" i="3"/>
  <c r="D32" i="3"/>
  <c r="G31" i="3"/>
  <c r="E31" i="3"/>
  <c r="G32" i="1"/>
  <c r="D32" i="1"/>
  <c r="E31" i="1"/>
  <c r="H31" i="1"/>
  <c r="E32" i="1" l="1"/>
  <c r="H32" i="1"/>
</calcChain>
</file>

<file path=xl/sharedStrings.xml><?xml version="1.0" encoding="utf-8"?>
<sst xmlns="http://schemas.openxmlformats.org/spreadsheetml/2006/main" count="57" uniqueCount="20">
  <si>
    <t>VSP well pump</t>
  </si>
  <si>
    <t>h, ft</t>
  </si>
  <si>
    <t>Q, gpm</t>
  </si>
  <si>
    <t>Ho, ft</t>
  </si>
  <si>
    <t>a=</t>
  </si>
  <si>
    <t>b=</t>
  </si>
  <si>
    <t>Pump Curve</t>
  </si>
  <si>
    <t>Hstat, ft</t>
  </si>
  <si>
    <t>System Curve</t>
  </si>
  <si>
    <t>Const=</t>
  </si>
  <si>
    <t>Exp =</t>
  </si>
  <si>
    <t>Drawdown, ft/gpm</t>
  </si>
  <si>
    <t>hcorr, ft</t>
  </si>
  <si>
    <t>n=</t>
  </si>
  <si>
    <t>Drawdown</t>
  </si>
  <si>
    <t>Speed</t>
  </si>
  <si>
    <t>Yes</t>
  </si>
  <si>
    <t>No</t>
  </si>
  <si>
    <t>Adjusting system head curve for drawdown</t>
  </si>
  <si>
    <t>Adjusting pump head curve for drawdown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</si>
</sst>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048118985127"/>
          <c:y val="7.963663804192736E-2"/>
          <c:w val="0.81229396325459313"/>
          <c:h val="0.78565485630419074"/>
        </c:manualLayout>
      </c:layout>
      <c:scatterChart>
        <c:scatterStyle val="smoothMarker"/>
        <c:varyColors val="0"/>
        <c:ser>
          <c:idx val="0"/>
          <c:order val="0"/>
          <c:tx>
            <c:v>N=1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Pump!$A$12:$A$31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Pump!$B$12:$B$31</c:f>
              <c:numCache>
                <c:formatCode>General</c:formatCode>
                <c:ptCount val="20"/>
                <c:pt idx="0">
                  <c:v>200</c:v>
                </c:pt>
                <c:pt idx="1">
                  <c:v>199.0535639832797</c:v>
                </c:pt>
                <c:pt idx="2">
                  <c:v>196.70431837008164</c:v>
                </c:pt>
                <c:pt idx="3">
                  <c:v>193.1623082644864</c:v>
                </c:pt>
                <c:pt idx="4">
                  <c:v>188.52377000251957</c:v>
                </c:pt>
                <c:pt idx="5">
                  <c:v>182.85106055272527</c:v>
                </c:pt>
                <c:pt idx="6">
                  <c:v>176.18977443201356</c:v>
                </c:pt>
                <c:pt idx="7">
                  <c:v>168.57554668551751</c:v>
                </c:pt>
                <c:pt idx="8">
                  <c:v>160.03744604471012</c:v>
                </c:pt>
                <c:pt idx="9">
                  <c:v>150.59990591658914</c:v>
                </c:pt>
                <c:pt idx="10">
                  <c:v>140.28392441697534</c:v>
                </c:pt>
                <c:pt idx="11">
                  <c:v>129.1078590415014</c:v>
                </c:pt>
                <c:pt idx="12">
                  <c:v>117.08797887832654</c:v>
                </c:pt>
                <c:pt idx="13">
                  <c:v>104.23886316017885</c:v>
                </c:pt>
                <c:pt idx="14">
                  <c:v>90.573697863218101</c:v>
                </c:pt>
                <c:pt idx="15">
                  <c:v>76.104502090067555</c:v>
                </c:pt>
                <c:pt idx="16">
                  <c:v>60.842304573882558</c:v>
                </c:pt>
                <c:pt idx="17">
                  <c:v>44.797283811498488</c:v>
                </c:pt>
                <c:pt idx="18">
                  <c:v>27.978881075220471</c:v>
                </c:pt>
                <c:pt idx="19">
                  <c:v>10.395892804664982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F5-444C-A28C-18BC1FDA7C46}"/>
            </c:ext>
          </c:extLst>
        </c:ser>
        <c:ser>
          <c:idx val="1"/>
          <c:order val="1"/>
          <c:tx>
            <c:v>N=1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Pump!$A$12:$A$30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Pump!$C$12:$C$30</c:f>
              <c:numCache>
                <c:formatCode>General</c:formatCode>
                <c:ptCount val="19"/>
                <c:pt idx="0">
                  <c:v>200</c:v>
                </c:pt>
                <c:pt idx="1">
                  <c:v>197.0535639832797</c:v>
                </c:pt>
                <c:pt idx="2">
                  <c:v>192.70431837008164</c:v>
                </c:pt>
                <c:pt idx="3">
                  <c:v>187.1623082644864</c:v>
                </c:pt>
                <c:pt idx="4">
                  <c:v>180.52377000251957</c:v>
                </c:pt>
                <c:pt idx="5">
                  <c:v>172.85106055272527</c:v>
                </c:pt>
                <c:pt idx="6">
                  <c:v>164.18977443201356</c:v>
                </c:pt>
                <c:pt idx="7">
                  <c:v>154.57554668551751</c:v>
                </c:pt>
                <c:pt idx="8">
                  <c:v>144.03744604471012</c:v>
                </c:pt>
                <c:pt idx="9">
                  <c:v>132.59990591658914</c:v>
                </c:pt>
                <c:pt idx="10">
                  <c:v>120.28392441697534</c:v>
                </c:pt>
                <c:pt idx="11">
                  <c:v>107.1078590415014</c:v>
                </c:pt>
                <c:pt idx="12">
                  <c:v>93.087978878326538</c:v>
                </c:pt>
                <c:pt idx="13">
                  <c:v>78.238863160178852</c:v>
                </c:pt>
                <c:pt idx="14">
                  <c:v>62.573697863218101</c:v>
                </c:pt>
                <c:pt idx="15">
                  <c:v>46.104502090067555</c:v>
                </c:pt>
                <c:pt idx="16">
                  <c:v>28.842304573882558</c:v>
                </c:pt>
                <c:pt idx="17">
                  <c:v>10.797283811498488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F5-444C-A28C-18BC1FDA7C46}"/>
            </c:ext>
          </c:extLst>
        </c:ser>
        <c:ser>
          <c:idx val="2"/>
          <c:order val="2"/>
          <c:tx>
            <c:v>N=0.8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Pump!$D$12:$D$31</c:f>
              <c:numCache>
                <c:formatCode>General</c:formatCode>
                <c:ptCount val="20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</c:numCache>
            </c:numRef>
          </c:xVal>
          <c:yVal>
            <c:numRef>
              <c:f>Pump!$E$12:$E$31</c:f>
              <c:numCache>
                <c:formatCode>General</c:formatCode>
                <c:ptCount val="20"/>
                <c:pt idx="0">
                  <c:v>128.00000000000003</c:v>
                </c:pt>
                <c:pt idx="1">
                  <c:v>127.39428094929903</c:v>
                </c:pt>
                <c:pt idx="2">
                  <c:v>125.89076375685227</c:v>
                </c:pt>
                <c:pt idx="3">
                  <c:v>123.62387728927132</c:v>
                </c:pt>
                <c:pt idx="4">
                  <c:v>120.65521280161255</c:v>
                </c:pt>
                <c:pt idx="5">
                  <c:v>117.0246787537442</c:v>
                </c:pt>
                <c:pt idx="6">
                  <c:v>112.76145563648871</c:v>
                </c:pt>
                <c:pt idx="7">
                  <c:v>107.88834987873123</c:v>
                </c:pt>
                <c:pt idx="8">
                  <c:v>102.4239654686145</c:v>
                </c:pt>
                <c:pt idx="9">
                  <c:v>96.383939786617063</c:v>
                </c:pt>
                <c:pt idx="10">
                  <c:v>89.781711626864237</c:v>
                </c:pt>
                <c:pt idx="11">
                  <c:v>82.629029786560906</c:v>
                </c:pt>
                <c:pt idx="12">
                  <c:v>74.936306482128998</c:v>
                </c:pt>
                <c:pt idx="13">
                  <c:v>66.712872422514479</c:v>
                </c:pt>
                <c:pt idx="14">
                  <c:v>57.967166632459595</c:v>
                </c:pt>
                <c:pt idx="15">
                  <c:v>48.706881337643246</c:v>
                </c:pt>
                <c:pt idx="16">
                  <c:v>38.939074927284842</c:v>
                </c:pt>
                <c:pt idx="17">
                  <c:v>28.670261639359037</c:v>
                </c:pt>
                <c:pt idx="18">
                  <c:v>17.906483888141103</c:v>
                </c:pt>
                <c:pt idx="19">
                  <c:v>6.6533713949855899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F5-444C-A28C-18BC1FDA7C46}"/>
            </c:ext>
          </c:extLst>
        </c:ser>
        <c:ser>
          <c:idx val="3"/>
          <c:order val="3"/>
          <c:tx>
            <c:v>N=0.8 corr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Pump!$D$12:$D$31</c:f>
              <c:numCache>
                <c:formatCode>General</c:formatCode>
                <c:ptCount val="20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</c:numCache>
            </c:numRef>
          </c:xVal>
          <c:yVal>
            <c:numRef>
              <c:f>Pump!$F$12:$F$30</c:f>
              <c:numCache>
                <c:formatCode>General</c:formatCode>
                <c:ptCount val="19"/>
                <c:pt idx="0">
                  <c:v>128.00000000000003</c:v>
                </c:pt>
                <c:pt idx="1">
                  <c:v>125.79428094929904</c:v>
                </c:pt>
                <c:pt idx="2">
                  <c:v>122.69076375685226</c:v>
                </c:pt>
                <c:pt idx="3">
                  <c:v>118.82387728927132</c:v>
                </c:pt>
                <c:pt idx="4">
                  <c:v>114.25521280161254</c:v>
                </c:pt>
                <c:pt idx="5">
                  <c:v>109.0246787537442</c:v>
                </c:pt>
                <c:pt idx="6">
                  <c:v>103.16145563648871</c:v>
                </c:pt>
                <c:pt idx="7">
                  <c:v>96.688349878731231</c:v>
                </c:pt>
                <c:pt idx="8">
                  <c:v>89.6239654686145</c:v>
                </c:pt>
                <c:pt idx="9">
                  <c:v>81.983939786617057</c:v>
                </c:pt>
                <c:pt idx="10">
                  <c:v>73.781711626864237</c:v>
                </c:pt>
                <c:pt idx="11">
                  <c:v>65.029029786560898</c:v>
                </c:pt>
                <c:pt idx="12">
                  <c:v>55.736306482128995</c:v>
                </c:pt>
                <c:pt idx="13">
                  <c:v>45.912872422514482</c:v>
                </c:pt>
                <c:pt idx="14">
                  <c:v>35.567166632459589</c:v>
                </c:pt>
                <c:pt idx="15">
                  <c:v>24.706881337643246</c:v>
                </c:pt>
                <c:pt idx="16">
                  <c:v>13.339074927284841</c:v>
                </c:pt>
                <c:pt idx="17">
                  <c:v>1.470261639359034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F5-444C-A28C-18BC1FDA7C46}"/>
            </c:ext>
          </c:extLst>
        </c:ser>
        <c:ser>
          <c:idx val="4"/>
          <c:order val="4"/>
          <c:tx>
            <c:v>N=0.6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Pump!$G$12:$G$31</c:f>
              <c:numCache>
                <c:formatCode>General</c:formatCode>
                <c:ptCount val="2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</c:numCache>
            </c:numRef>
          </c:xVal>
          <c:yVal>
            <c:numRef>
              <c:f>Pump!$H$12:$H$31</c:f>
              <c:numCache>
                <c:formatCode>General</c:formatCode>
                <c:ptCount val="20"/>
                <c:pt idx="0">
                  <c:v>72</c:v>
                </c:pt>
                <c:pt idx="1">
                  <c:v>71.659283033980685</c:v>
                </c:pt>
                <c:pt idx="2">
                  <c:v>70.813554613229385</c:v>
                </c:pt>
                <c:pt idx="3">
                  <c:v>69.538430975215107</c:v>
                </c:pt>
                <c:pt idx="4">
                  <c:v>67.868557200907048</c:v>
                </c:pt>
                <c:pt idx="5">
                  <c:v>65.826381798981089</c:v>
                </c:pt>
                <c:pt idx="6">
                  <c:v>63.428318795524881</c:v>
                </c:pt>
                <c:pt idx="7">
                  <c:v>60.687196806786304</c:v>
                </c:pt>
                <c:pt idx="8">
                  <c:v>57.61348057609564</c:v>
                </c:pt>
                <c:pt idx="9">
                  <c:v>54.215966129972088</c:v>
                </c:pt>
                <c:pt idx="10">
                  <c:v>50.502212790111123</c:v>
                </c:pt>
                <c:pt idx="11">
                  <c:v>46.4788292549405</c:v>
                </c:pt>
                <c:pt idx="12">
                  <c:v>42.151672396197554</c:v>
                </c:pt>
                <c:pt idx="13">
                  <c:v>37.525990737664387</c:v>
                </c:pt>
                <c:pt idx="14">
                  <c:v>32.606531230758513</c:v>
                </c:pt>
                <c:pt idx="15">
                  <c:v>27.39762075242432</c:v>
                </c:pt>
                <c:pt idx="16">
                  <c:v>21.903229646597719</c:v>
                </c:pt>
                <c:pt idx="17">
                  <c:v>16.127022172139455</c:v>
                </c:pt>
                <c:pt idx="18">
                  <c:v>10.072397187079369</c:v>
                </c:pt>
                <c:pt idx="19">
                  <c:v>3.7425214096793931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5F5-444C-A28C-18BC1FDA7C46}"/>
            </c:ext>
          </c:extLst>
        </c:ser>
        <c:ser>
          <c:idx val="5"/>
          <c:order val="5"/>
          <c:tx>
            <c:v>N=0.6 corr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Pump!$G$12:$G$29</c:f>
              <c:numCache>
                <c:formatCode>General</c:formatCode>
                <c:ptCount val="18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</c:numCache>
            </c:numRef>
          </c:xVal>
          <c:yVal>
            <c:numRef>
              <c:f>Pump!$I$12:$I$29</c:f>
              <c:numCache>
                <c:formatCode>General</c:formatCode>
                <c:ptCount val="18"/>
                <c:pt idx="0">
                  <c:v>72</c:v>
                </c:pt>
                <c:pt idx="1">
                  <c:v>70.459283033980682</c:v>
                </c:pt>
                <c:pt idx="2">
                  <c:v>68.41355461322938</c:v>
                </c:pt>
                <c:pt idx="3">
                  <c:v>65.938430975215113</c:v>
                </c:pt>
                <c:pt idx="4">
                  <c:v>63.068557200907051</c:v>
                </c:pt>
                <c:pt idx="5">
                  <c:v>59.826381798981089</c:v>
                </c:pt>
                <c:pt idx="6">
                  <c:v>56.228318795524878</c:v>
                </c:pt>
                <c:pt idx="7">
                  <c:v>52.287196806786305</c:v>
                </c:pt>
                <c:pt idx="8">
                  <c:v>48.013480576095638</c:v>
                </c:pt>
                <c:pt idx="9">
                  <c:v>43.415966129972091</c:v>
                </c:pt>
                <c:pt idx="10">
                  <c:v>38.502212790111123</c:v>
                </c:pt>
                <c:pt idx="11">
                  <c:v>33.278829254940497</c:v>
                </c:pt>
                <c:pt idx="12">
                  <c:v>27.751672396197556</c:v>
                </c:pt>
                <c:pt idx="13">
                  <c:v>21.925990737664385</c:v>
                </c:pt>
                <c:pt idx="14">
                  <c:v>15.806531230758512</c:v>
                </c:pt>
                <c:pt idx="15">
                  <c:v>9.39762075242432</c:v>
                </c:pt>
                <c:pt idx="16">
                  <c:v>2.7032296465977161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5F5-444C-A28C-18BC1FDA7C46}"/>
            </c:ext>
          </c:extLst>
        </c:ser>
        <c:ser>
          <c:idx val="6"/>
          <c:order val="6"/>
          <c:tx>
            <c:v>System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Pump!$J$11:$J$30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Pump!$K$11:$K$30</c:f>
              <c:numCache>
                <c:formatCode>General</c:formatCode>
                <c:ptCount val="20"/>
                <c:pt idx="0">
                  <c:v>60</c:v>
                </c:pt>
                <c:pt idx="1">
                  <c:v>60.5</c:v>
                </c:pt>
                <c:pt idx="2">
                  <c:v>62</c:v>
                </c:pt>
                <c:pt idx="3">
                  <c:v>64.5</c:v>
                </c:pt>
                <c:pt idx="4">
                  <c:v>68</c:v>
                </c:pt>
                <c:pt idx="5">
                  <c:v>72.5</c:v>
                </c:pt>
                <c:pt idx="6">
                  <c:v>78</c:v>
                </c:pt>
                <c:pt idx="7">
                  <c:v>84.5</c:v>
                </c:pt>
                <c:pt idx="8">
                  <c:v>92</c:v>
                </c:pt>
                <c:pt idx="9">
                  <c:v>100.5</c:v>
                </c:pt>
                <c:pt idx="10">
                  <c:v>110</c:v>
                </c:pt>
                <c:pt idx="11">
                  <c:v>120.5</c:v>
                </c:pt>
                <c:pt idx="12">
                  <c:v>132</c:v>
                </c:pt>
                <c:pt idx="13">
                  <c:v>144.5</c:v>
                </c:pt>
                <c:pt idx="14">
                  <c:v>158</c:v>
                </c:pt>
                <c:pt idx="15">
                  <c:v>172.5</c:v>
                </c:pt>
                <c:pt idx="16">
                  <c:v>188</c:v>
                </c:pt>
                <c:pt idx="17">
                  <c:v>204.5</c:v>
                </c:pt>
                <c:pt idx="18">
                  <c:v>222</c:v>
                </c:pt>
                <c:pt idx="19">
                  <c:v>240.5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5F5-444C-A28C-18BC1FDA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225792"/>
        <c:axId val="927448688"/>
      </c:scatterChart>
      <c:valAx>
        <c:axId val="102522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Q, gpm,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48688"/>
        <c:crosses val="autoZero"/>
        <c:crossBetween val="midCat"/>
        <c:majorUnit val="20"/>
      </c:valAx>
      <c:valAx>
        <c:axId val="927448688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h,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22579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97156605424324"/>
          <c:y val="8.4944982835428173E-2"/>
          <c:w val="0.69494575678040249"/>
          <c:h val="9.7839134363804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048118985127"/>
          <c:y val="7.963663804192736E-2"/>
          <c:w val="0.81229396325459313"/>
          <c:h val="0.78565485630419074"/>
        </c:manualLayout>
      </c:layout>
      <c:scatterChart>
        <c:scatterStyle val="smoothMarker"/>
        <c:varyColors val="0"/>
        <c:ser>
          <c:idx val="0"/>
          <c:order val="0"/>
          <c:tx>
            <c:v>N=1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System!$A$12:$A$31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System!$B$12:$B$31</c:f>
              <c:numCache>
                <c:formatCode>General</c:formatCode>
                <c:ptCount val="20"/>
                <c:pt idx="0">
                  <c:v>200</c:v>
                </c:pt>
                <c:pt idx="1">
                  <c:v>199.0535639832797</c:v>
                </c:pt>
                <c:pt idx="2">
                  <c:v>196.70431837008164</c:v>
                </c:pt>
                <c:pt idx="3">
                  <c:v>193.1623082644864</c:v>
                </c:pt>
                <c:pt idx="4">
                  <c:v>188.52377000251957</c:v>
                </c:pt>
                <c:pt idx="5">
                  <c:v>182.85106055272527</c:v>
                </c:pt>
                <c:pt idx="6">
                  <c:v>176.18977443201356</c:v>
                </c:pt>
                <c:pt idx="7">
                  <c:v>168.57554668551751</c:v>
                </c:pt>
                <c:pt idx="8">
                  <c:v>160.03744604471012</c:v>
                </c:pt>
                <c:pt idx="9">
                  <c:v>150.59990591658914</c:v>
                </c:pt>
                <c:pt idx="10">
                  <c:v>140.28392441697534</c:v>
                </c:pt>
                <c:pt idx="11">
                  <c:v>129.1078590415014</c:v>
                </c:pt>
                <c:pt idx="12">
                  <c:v>117.08797887832654</c:v>
                </c:pt>
                <c:pt idx="13">
                  <c:v>104.23886316017885</c:v>
                </c:pt>
                <c:pt idx="14">
                  <c:v>90.573697863218101</c:v>
                </c:pt>
                <c:pt idx="15">
                  <c:v>76.104502090067555</c:v>
                </c:pt>
                <c:pt idx="16">
                  <c:v>60.842304573882558</c:v>
                </c:pt>
                <c:pt idx="17">
                  <c:v>44.797283811498488</c:v>
                </c:pt>
                <c:pt idx="18">
                  <c:v>27.978881075220471</c:v>
                </c:pt>
                <c:pt idx="19">
                  <c:v>10.395892804664982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BC-42E7-9BD1-7DB75C3E67BD}"/>
            </c:ext>
          </c:extLst>
        </c:ser>
        <c:ser>
          <c:idx val="2"/>
          <c:order val="1"/>
          <c:tx>
            <c:v>N=0.8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System!$D$12:$D$31</c:f>
              <c:numCache>
                <c:formatCode>General</c:formatCode>
                <c:ptCount val="20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</c:numCache>
            </c:numRef>
          </c:xVal>
          <c:yVal>
            <c:numRef>
              <c:f>System!$E$12:$E$31</c:f>
              <c:numCache>
                <c:formatCode>General</c:formatCode>
                <c:ptCount val="20"/>
                <c:pt idx="0">
                  <c:v>128.00000000000003</c:v>
                </c:pt>
                <c:pt idx="1">
                  <c:v>127.39428094929903</c:v>
                </c:pt>
                <c:pt idx="2">
                  <c:v>125.89076375685227</c:v>
                </c:pt>
                <c:pt idx="3">
                  <c:v>123.62387728927132</c:v>
                </c:pt>
                <c:pt idx="4">
                  <c:v>120.65521280161255</c:v>
                </c:pt>
                <c:pt idx="5">
                  <c:v>117.0246787537442</c:v>
                </c:pt>
                <c:pt idx="6">
                  <c:v>112.76145563648871</c:v>
                </c:pt>
                <c:pt idx="7">
                  <c:v>107.88834987873123</c:v>
                </c:pt>
                <c:pt idx="8">
                  <c:v>102.4239654686145</c:v>
                </c:pt>
                <c:pt idx="9">
                  <c:v>96.383939786617063</c:v>
                </c:pt>
                <c:pt idx="10">
                  <c:v>89.781711626864237</c:v>
                </c:pt>
                <c:pt idx="11">
                  <c:v>82.629029786560906</c:v>
                </c:pt>
                <c:pt idx="12">
                  <c:v>74.936306482128998</c:v>
                </c:pt>
                <c:pt idx="13">
                  <c:v>66.712872422514479</c:v>
                </c:pt>
                <c:pt idx="14">
                  <c:v>57.967166632459595</c:v>
                </c:pt>
                <c:pt idx="15">
                  <c:v>48.706881337643246</c:v>
                </c:pt>
                <c:pt idx="16">
                  <c:v>38.939074927284842</c:v>
                </c:pt>
                <c:pt idx="17">
                  <c:v>28.670261639359037</c:v>
                </c:pt>
                <c:pt idx="18">
                  <c:v>17.906483888141103</c:v>
                </c:pt>
                <c:pt idx="19">
                  <c:v>6.6533713949855899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BC-42E7-9BD1-7DB75C3E67BD}"/>
            </c:ext>
          </c:extLst>
        </c:ser>
        <c:ser>
          <c:idx val="4"/>
          <c:order val="2"/>
          <c:tx>
            <c:v>N=0.6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System!$F$12:$F$31</c:f>
              <c:numCache>
                <c:formatCode>General</c:formatCode>
                <c:ptCount val="2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</c:numCache>
            </c:numRef>
          </c:xVal>
          <c:yVal>
            <c:numRef>
              <c:f>System!$G$12:$G$31</c:f>
              <c:numCache>
                <c:formatCode>General</c:formatCode>
                <c:ptCount val="20"/>
                <c:pt idx="0">
                  <c:v>72</c:v>
                </c:pt>
                <c:pt idx="1">
                  <c:v>71.659283033980685</c:v>
                </c:pt>
                <c:pt idx="2">
                  <c:v>70.813554613229385</c:v>
                </c:pt>
                <c:pt idx="3">
                  <c:v>69.538430975215107</c:v>
                </c:pt>
                <c:pt idx="4">
                  <c:v>67.868557200907048</c:v>
                </c:pt>
                <c:pt idx="5">
                  <c:v>65.826381798981089</c:v>
                </c:pt>
                <c:pt idx="6">
                  <c:v>63.428318795524881</c:v>
                </c:pt>
                <c:pt idx="7">
                  <c:v>60.687196806786304</c:v>
                </c:pt>
                <c:pt idx="8">
                  <c:v>57.61348057609564</c:v>
                </c:pt>
                <c:pt idx="9">
                  <c:v>54.215966129972088</c:v>
                </c:pt>
                <c:pt idx="10">
                  <c:v>50.502212790111123</c:v>
                </c:pt>
                <c:pt idx="11">
                  <c:v>46.4788292549405</c:v>
                </c:pt>
                <c:pt idx="12">
                  <c:v>42.151672396197554</c:v>
                </c:pt>
                <c:pt idx="13">
                  <c:v>37.525990737664387</c:v>
                </c:pt>
                <c:pt idx="14">
                  <c:v>32.606531230758513</c:v>
                </c:pt>
                <c:pt idx="15">
                  <c:v>27.39762075242432</c:v>
                </c:pt>
                <c:pt idx="16">
                  <c:v>21.903229646597719</c:v>
                </c:pt>
                <c:pt idx="17">
                  <c:v>16.127022172139455</c:v>
                </c:pt>
                <c:pt idx="18">
                  <c:v>10.072397187079369</c:v>
                </c:pt>
                <c:pt idx="19">
                  <c:v>3.7425214096793931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ABC-42E7-9BD1-7DB75C3E67BD}"/>
            </c:ext>
          </c:extLst>
        </c:ser>
        <c:ser>
          <c:idx val="6"/>
          <c:order val="3"/>
          <c:tx>
            <c:v>System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System!$H$11:$H$30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System!$I$11:$I$30</c:f>
              <c:numCache>
                <c:formatCode>General</c:formatCode>
                <c:ptCount val="20"/>
                <c:pt idx="0">
                  <c:v>60</c:v>
                </c:pt>
                <c:pt idx="1">
                  <c:v>60.5</c:v>
                </c:pt>
                <c:pt idx="2">
                  <c:v>62</c:v>
                </c:pt>
                <c:pt idx="3">
                  <c:v>64.5</c:v>
                </c:pt>
                <c:pt idx="4">
                  <c:v>68</c:v>
                </c:pt>
                <c:pt idx="5">
                  <c:v>72.5</c:v>
                </c:pt>
                <c:pt idx="6">
                  <c:v>78</c:v>
                </c:pt>
                <c:pt idx="7">
                  <c:v>84.5</c:v>
                </c:pt>
                <c:pt idx="8">
                  <c:v>92</c:v>
                </c:pt>
                <c:pt idx="9">
                  <c:v>100.5</c:v>
                </c:pt>
                <c:pt idx="10">
                  <c:v>110</c:v>
                </c:pt>
                <c:pt idx="11">
                  <c:v>120.5</c:v>
                </c:pt>
                <c:pt idx="12">
                  <c:v>132</c:v>
                </c:pt>
                <c:pt idx="13">
                  <c:v>144.5</c:v>
                </c:pt>
                <c:pt idx="14">
                  <c:v>158</c:v>
                </c:pt>
                <c:pt idx="15">
                  <c:v>172.5</c:v>
                </c:pt>
                <c:pt idx="16">
                  <c:v>188</c:v>
                </c:pt>
                <c:pt idx="17">
                  <c:v>204.5</c:v>
                </c:pt>
                <c:pt idx="18">
                  <c:v>222</c:v>
                </c:pt>
                <c:pt idx="19">
                  <c:v>240.5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ABC-42E7-9BD1-7DB75C3E67BD}"/>
            </c:ext>
          </c:extLst>
        </c:ser>
        <c:ser>
          <c:idx val="1"/>
          <c:order val="4"/>
          <c:tx>
            <c:v>System corr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System!$H$11:$H$31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System!$J$11:$J$31</c:f>
              <c:numCache>
                <c:formatCode>General</c:formatCode>
                <c:ptCount val="21"/>
                <c:pt idx="0">
                  <c:v>60</c:v>
                </c:pt>
                <c:pt idx="1">
                  <c:v>62.5</c:v>
                </c:pt>
                <c:pt idx="2">
                  <c:v>66</c:v>
                </c:pt>
                <c:pt idx="3">
                  <c:v>70.5</c:v>
                </c:pt>
                <c:pt idx="4">
                  <c:v>76</c:v>
                </c:pt>
                <c:pt idx="5">
                  <c:v>82.5</c:v>
                </c:pt>
                <c:pt idx="6">
                  <c:v>90</c:v>
                </c:pt>
                <c:pt idx="7">
                  <c:v>98.5</c:v>
                </c:pt>
                <c:pt idx="8">
                  <c:v>108</c:v>
                </c:pt>
                <c:pt idx="9">
                  <c:v>118.5</c:v>
                </c:pt>
                <c:pt idx="10">
                  <c:v>130</c:v>
                </c:pt>
                <c:pt idx="11">
                  <c:v>142.5</c:v>
                </c:pt>
                <c:pt idx="12">
                  <c:v>156</c:v>
                </c:pt>
                <c:pt idx="13">
                  <c:v>170.5</c:v>
                </c:pt>
                <c:pt idx="14">
                  <c:v>186</c:v>
                </c:pt>
                <c:pt idx="15">
                  <c:v>202.5</c:v>
                </c:pt>
                <c:pt idx="16">
                  <c:v>220</c:v>
                </c:pt>
                <c:pt idx="17">
                  <c:v>238.5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ABC-42E7-9BD1-7DB75C3E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225792"/>
        <c:axId val="927448688"/>
      </c:scatterChart>
      <c:valAx>
        <c:axId val="102522579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Q, gpm,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48688"/>
        <c:crosses val="autoZero"/>
        <c:crossBetween val="midCat"/>
        <c:majorUnit val="20"/>
      </c:valAx>
      <c:valAx>
        <c:axId val="927448688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h, 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22579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974934383202099"/>
          <c:y val="0.15775496812293804"/>
          <c:w val="0.81246216097987745"/>
          <c:h val="5.1194879222137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6</xdr:row>
      <xdr:rowOff>176211</xdr:rowOff>
    </xdr:from>
    <xdr:to>
      <xdr:col>20</xdr:col>
      <xdr:colOff>476250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0432B3-D5C9-457C-A0BA-3902BE2CD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1</xdr:row>
      <xdr:rowOff>138111</xdr:rowOff>
    </xdr:from>
    <xdr:to>
      <xdr:col>19</xdr:col>
      <xdr:colOff>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1A187F-D23F-4438-B4D0-D6F93128F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2" sqref="C2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19</v>
      </c>
    </row>
    <row r="5" spans="1:13" x14ac:dyDescent="0.25">
      <c r="A5" s="1"/>
      <c r="B5" s="2"/>
      <c r="C5" s="2"/>
      <c r="D5" s="2" t="s">
        <v>6</v>
      </c>
      <c r="E5" s="2"/>
      <c r="F5" s="2"/>
      <c r="G5" s="2"/>
      <c r="H5" s="2"/>
      <c r="I5" s="3"/>
      <c r="J5" s="10"/>
      <c r="K5" s="11"/>
      <c r="L5" s="11" t="s">
        <v>8</v>
      </c>
      <c r="M5" s="12"/>
    </row>
    <row r="6" spans="1:13" x14ac:dyDescent="0.25">
      <c r="A6" s="4" t="s">
        <v>3</v>
      </c>
      <c r="B6" s="5">
        <v>200</v>
      </c>
      <c r="C6" s="5"/>
      <c r="D6" s="5"/>
      <c r="E6" s="5"/>
      <c r="F6" s="5"/>
      <c r="G6" s="5"/>
      <c r="H6" s="5"/>
      <c r="I6" s="6"/>
      <c r="J6" s="13" t="s">
        <v>7</v>
      </c>
      <c r="K6" s="14">
        <v>60</v>
      </c>
      <c r="L6" s="14"/>
      <c r="M6" s="15"/>
    </row>
    <row r="7" spans="1:13" x14ac:dyDescent="0.25">
      <c r="A7" s="4" t="s">
        <v>4</v>
      </c>
      <c r="B7" s="5">
        <v>1.4999999999999999E-2</v>
      </c>
      <c r="C7" s="5"/>
      <c r="D7" s="5"/>
      <c r="E7" s="5"/>
      <c r="F7" s="5"/>
      <c r="G7" s="5"/>
      <c r="H7" s="5"/>
      <c r="I7" s="6"/>
      <c r="J7" s="13" t="s">
        <v>9</v>
      </c>
      <c r="K7" s="14">
        <v>5.0000000000000001E-3</v>
      </c>
      <c r="L7" s="14"/>
      <c r="M7" s="15"/>
    </row>
    <row r="8" spans="1:13" x14ac:dyDescent="0.25">
      <c r="A8" s="4" t="s">
        <v>5</v>
      </c>
      <c r="B8" s="5">
        <v>1.8</v>
      </c>
      <c r="C8" s="5"/>
      <c r="D8" s="5"/>
      <c r="E8" s="5"/>
      <c r="F8" s="5"/>
      <c r="G8" s="5"/>
      <c r="H8" s="5"/>
      <c r="I8" s="6"/>
      <c r="J8" s="13" t="s">
        <v>10</v>
      </c>
      <c r="K8" s="14">
        <v>2</v>
      </c>
      <c r="L8" s="14"/>
      <c r="M8" s="15"/>
    </row>
    <row r="9" spans="1:13" x14ac:dyDescent="0.25">
      <c r="A9" s="4" t="s">
        <v>13</v>
      </c>
      <c r="B9" s="5">
        <v>1</v>
      </c>
      <c r="C9" s="5"/>
      <c r="D9" s="5"/>
      <c r="E9" s="5">
        <v>0.8</v>
      </c>
      <c r="F9" s="5"/>
      <c r="G9" s="5"/>
      <c r="H9" s="5">
        <v>0.6</v>
      </c>
      <c r="I9" s="6"/>
      <c r="J9" s="13" t="s">
        <v>11</v>
      </c>
      <c r="K9" s="14"/>
      <c r="L9" s="14">
        <v>0.1</v>
      </c>
      <c r="M9" s="15"/>
    </row>
    <row r="10" spans="1:13" x14ac:dyDescent="0.25">
      <c r="A10" s="4" t="s">
        <v>11</v>
      </c>
      <c r="B10" s="5"/>
      <c r="C10" s="5">
        <v>0.2</v>
      </c>
      <c r="D10" s="5"/>
      <c r="E10" s="5"/>
      <c r="F10" s="5"/>
      <c r="G10" s="5"/>
      <c r="H10" s="5"/>
      <c r="I10" s="6"/>
      <c r="J10" s="13" t="s">
        <v>2</v>
      </c>
      <c r="K10" s="14" t="s">
        <v>1</v>
      </c>
      <c r="L10" s="14" t="s">
        <v>12</v>
      </c>
      <c r="M10" s="15"/>
    </row>
    <row r="11" spans="1:13" x14ac:dyDescent="0.25">
      <c r="A11" s="4" t="s">
        <v>2</v>
      </c>
      <c r="B11" s="5" t="s">
        <v>1</v>
      </c>
      <c r="C11" s="5" t="s">
        <v>12</v>
      </c>
      <c r="D11" s="5" t="s">
        <v>2</v>
      </c>
      <c r="E11" s="5" t="s">
        <v>1</v>
      </c>
      <c r="F11" s="5" t="s">
        <v>12</v>
      </c>
      <c r="G11" s="5" t="s">
        <v>2</v>
      </c>
      <c r="H11" s="5" t="s">
        <v>1</v>
      </c>
      <c r="I11" s="6" t="s">
        <v>12</v>
      </c>
      <c r="J11" s="13">
        <v>0</v>
      </c>
      <c r="K11" s="14">
        <f>K$6+K$7*J11^K$8</f>
        <v>60</v>
      </c>
      <c r="L11" s="14">
        <f>K11-J11*L$9</f>
        <v>60</v>
      </c>
      <c r="M11" s="15"/>
    </row>
    <row r="12" spans="1:13" x14ac:dyDescent="0.25">
      <c r="A12" s="4">
        <v>0</v>
      </c>
      <c r="B12" s="5">
        <f>B$6-B$7*$A12^B$8</f>
        <v>200</v>
      </c>
      <c r="C12" s="5">
        <f>B12-$A12*C$10</f>
        <v>200</v>
      </c>
      <c r="D12" s="5">
        <f>$A12*E$9</f>
        <v>0</v>
      </c>
      <c r="E12" s="5">
        <f>B12*E$9^2</f>
        <v>128.00000000000003</v>
      </c>
      <c r="F12" s="5">
        <f>E12-$D12*C$10</f>
        <v>128.00000000000003</v>
      </c>
      <c r="G12" s="5">
        <f>$A12*H$9</f>
        <v>0</v>
      </c>
      <c r="H12" s="5">
        <f>B12*H$9^2</f>
        <v>72</v>
      </c>
      <c r="I12" s="6">
        <f>H12-$G12*C$10</f>
        <v>72</v>
      </c>
      <c r="J12" s="13">
        <f>J11+10</f>
        <v>10</v>
      </c>
      <c r="K12" s="14">
        <f t="shared" ref="K12:K31" si="0">K$6+K$7*J12^K$8</f>
        <v>60.5</v>
      </c>
      <c r="L12" s="14">
        <f t="shared" ref="L12:L31" si="1">K12-J12*L$9</f>
        <v>59.5</v>
      </c>
      <c r="M12" s="15"/>
    </row>
    <row r="13" spans="1:13" x14ac:dyDescent="0.25">
      <c r="A13" s="4">
        <f>A12+10</f>
        <v>10</v>
      </c>
      <c r="B13" s="5">
        <f>B$6-B$7*$A13^B$8</f>
        <v>199.0535639832797</v>
      </c>
      <c r="C13" s="5">
        <f t="shared" ref="C13:C32" si="2">B13-$A13*C$10</f>
        <v>197.0535639832797</v>
      </c>
      <c r="D13" s="5">
        <f>$A13*E$9</f>
        <v>8</v>
      </c>
      <c r="E13" s="5">
        <f>B13*E$9^2</f>
        <v>127.39428094929903</v>
      </c>
      <c r="F13" s="5">
        <f t="shared" ref="F13:F32" si="3">E13-$D13*C$10</f>
        <v>125.79428094929904</v>
      </c>
      <c r="G13" s="5">
        <f>$A13*H$9</f>
        <v>6</v>
      </c>
      <c r="H13" s="5">
        <f>B13*H$9^2</f>
        <v>71.659283033980685</v>
      </c>
      <c r="I13" s="6">
        <f t="shared" ref="I13:I32" si="4">H13-$G13*C$10</f>
        <v>70.459283033980682</v>
      </c>
      <c r="J13" s="13">
        <f t="shared" ref="J13:J31" si="5">J12+10</f>
        <v>20</v>
      </c>
      <c r="K13" s="14">
        <f t="shared" si="0"/>
        <v>62</v>
      </c>
      <c r="L13" s="14">
        <f t="shared" si="1"/>
        <v>60</v>
      </c>
      <c r="M13" s="15"/>
    </row>
    <row r="14" spans="1:13" x14ac:dyDescent="0.25">
      <c r="A14" s="4">
        <f t="shared" ref="A14:A32" si="6">A13+10</f>
        <v>20</v>
      </c>
      <c r="B14" s="5">
        <f>B$6-B$7*$A14^B$8</f>
        <v>196.70431837008164</v>
      </c>
      <c r="C14" s="5">
        <f t="shared" si="2"/>
        <v>192.70431837008164</v>
      </c>
      <c r="D14" s="5">
        <f>$A14*E$9</f>
        <v>16</v>
      </c>
      <c r="E14" s="5">
        <f>B14*E$9^2</f>
        <v>125.89076375685227</v>
      </c>
      <c r="F14" s="5">
        <f t="shared" si="3"/>
        <v>122.69076375685226</v>
      </c>
      <c r="G14" s="5">
        <f>$A14*H$9</f>
        <v>12</v>
      </c>
      <c r="H14" s="5">
        <f>B14*H$9^2</f>
        <v>70.813554613229385</v>
      </c>
      <c r="I14" s="6">
        <f t="shared" si="4"/>
        <v>68.41355461322938</v>
      </c>
      <c r="J14" s="13">
        <f t="shared" si="5"/>
        <v>30</v>
      </c>
      <c r="K14" s="14">
        <f t="shared" si="0"/>
        <v>64.5</v>
      </c>
      <c r="L14" s="14">
        <f t="shared" si="1"/>
        <v>61.5</v>
      </c>
      <c r="M14" s="15"/>
    </row>
    <row r="15" spans="1:13" x14ac:dyDescent="0.25">
      <c r="A15" s="4">
        <f t="shared" si="6"/>
        <v>30</v>
      </c>
      <c r="B15" s="5">
        <f>B$6-B$7*$A15^B$8</f>
        <v>193.1623082644864</v>
      </c>
      <c r="C15" s="5">
        <f t="shared" si="2"/>
        <v>187.1623082644864</v>
      </c>
      <c r="D15" s="5">
        <f>$A15*E$9</f>
        <v>24</v>
      </c>
      <c r="E15" s="5">
        <f>B15*E$9^2</f>
        <v>123.62387728927132</v>
      </c>
      <c r="F15" s="5">
        <f t="shared" si="3"/>
        <v>118.82387728927132</v>
      </c>
      <c r="G15" s="5">
        <f>$A15*H$9</f>
        <v>18</v>
      </c>
      <c r="H15" s="5">
        <f>B15*H$9^2</f>
        <v>69.538430975215107</v>
      </c>
      <c r="I15" s="6">
        <f t="shared" si="4"/>
        <v>65.938430975215113</v>
      </c>
      <c r="J15" s="13">
        <f t="shared" si="5"/>
        <v>40</v>
      </c>
      <c r="K15" s="14">
        <f t="shared" si="0"/>
        <v>68</v>
      </c>
      <c r="L15" s="14">
        <f t="shared" si="1"/>
        <v>64</v>
      </c>
      <c r="M15" s="15"/>
    </row>
    <row r="16" spans="1:13" x14ac:dyDescent="0.25">
      <c r="A16" s="4">
        <f t="shared" si="6"/>
        <v>40</v>
      </c>
      <c r="B16" s="5">
        <f>B$6-B$7*$A16^B$8</f>
        <v>188.52377000251957</v>
      </c>
      <c r="C16" s="5">
        <f t="shared" si="2"/>
        <v>180.52377000251957</v>
      </c>
      <c r="D16" s="5">
        <f>$A16*E$9</f>
        <v>32</v>
      </c>
      <c r="E16" s="5">
        <f>B16*E$9^2</f>
        <v>120.65521280161255</v>
      </c>
      <c r="F16" s="5">
        <f t="shared" si="3"/>
        <v>114.25521280161254</v>
      </c>
      <c r="G16" s="5">
        <f>$A16*H$9</f>
        <v>24</v>
      </c>
      <c r="H16" s="5">
        <f>B16*H$9^2</f>
        <v>67.868557200907048</v>
      </c>
      <c r="I16" s="6">
        <f t="shared" si="4"/>
        <v>63.068557200907051</v>
      </c>
      <c r="J16" s="13">
        <f t="shared" si="5"/>
        <v>50</v>
      </c>
      <c r="K16" s="14">
        <f t="shared" si="0"/>
        <v>72.5</v>
      </c>
      <c r="L16" s="14">
        <f t="shared" si="1"/>
        <v>67.5</v>
      </c>
      <c r="M16" s="15"/>
    </row>
    <row r="17" spans="1:13" x14ac:dyDescent="0.25">
      <c r="A17" s="4">
        <f t="shared" si="6"/>
        <v>50</v>
      </c>
      <c r="B17" s="5">
        <f>B$6-B$7*$A17^B$8</f>
        <v>182.85106055272527</v>
      </c>
      <c r="C17" s="5">
        <f t="shared" si="2"/>
        <v>172.85106055272527</v>
      </c>
      <c r="D17" s="5">
        <f>$A17*E$9</f>
        <v>40</v>
      </c>
      <c r="E17" s="5">
        <f>B17*E$9^2</f>
        <v>117.0246787537442</v>
      </c>
      <c r="F17" s="5">
        <f t="shared" si="3"/>
        <v>109.0246787537442</v>
      </c>
      <c r="G17" s="5">
        <f>$A17*H$9</f>
        <v>30</v>
      </c>
      <c r="H17" s="5">
        <f>B17*H$9^2</f>
        <v>65.826381798981089</v>
      </c>
      <c r="I17" s="6">
        <f t="shared" si="4"/>
        <v>59.826381798981089</v>
      </c>
      <c r="J17" s="13">
        <f t="shared" si="5"/>
        <v>60</v>
      </c>
      <c r="K17" s="14">
        <f t="shared" si="0"/>
        <v>78</v>
      </c>
      <c r="L17" s="14">
        <f t="shared" si="1"/>
        <v>72</v>
      </c>
      <c r="M17" s="15"/>
    </row>
    <row r="18" spans="1:13" x14ac:dyDescent="0.25">
      <c r="A18" s="4">
        <f t="shared" si="6"/>
        <v>60</v>
      </c>
      <c r="B18" s="5">
        <f>B$6-B$7*$A18^B$8</f>
        <v>176.18977443201356</v>
      </c>
      <c r="C18" s="5">
        <f t="shared" si="2"/>
        <v>164.18977443201356</v>
      </c>
      <c r="D18" s="5">
        <f>$A18*E$9</f>
        <v>48</v>
      </c>
      <c r="E18" s="5">
        <f>B18*E$9^2</f>
        <v>112.76145563648871</v>
      </c>
      <c r="F18" s="5">
        <f t="shared" si="3"/>
        <v>103.16145563648871</v>
      </c>
      <c r="G18" s="5">
        <f>$A18*H$9</f>
        <v>36</v>
      </c>
      <c r="H18" s="5">
        <f>B18*H$9^2</f>
        <v>63.428318795524881</v>
      </c>
      <c r="I18" s="6">
        <f t="shared" si="4"/>
        <v>56.228318795524878</v>
      </c>
      <c r="J18" s="13">
        <f t="shared" si="5"/>
        <v>70</v>
      </c>
      <c r="K18" s="14">
        <f t="shared" si="0"/>
        <v>84.5</v>
      </c>
      <c r="L18" s="14">
        <f t="shared" si="1"/>
        <v>77.5</v>
      </c>
      <c r="M18" s="15"/>
    </row>
    <row r="19" spans="1:13" x14ac:dyDescent="0.25">
      <c r="A19" s="4">
        <f t="shared" si="6"/>
        <v>70</v>
      </c>
      <c r="B19" s="5">
        <f>B$6-B$7*$A19^B$8</f>
        <v>168.57554668551751</v>
      </c>
      <c r="C19" s="5">
        <f t="shared" si="2"/>
        <v>154.57554668551751</v>
      </c>
      <c r="D19" s="5">
        <f>$A19*E$9</f>
        <v>56</v>
      </c>
      <c r="E19" s="5">
        <f>B19*E$9^2</f>
        <v>107.88834987873123</v>
      </c>
      <c r="F19" s="5">
        <f t="shared" si="3"/>
        <v>96.688349878731231</v>
      </c>
      <c r="G19" s="5">
        <f>$A19*H$9</f>
        <v>42</v>
      </c>
      <c r="H19" s="5">
        <f>B19*H$9^2</f>
        <v>60.687196806786304</v>
      </c>
      <c r="I19" s="6">
        <f t="shared" si="4"/>
        <v>52.287196806786305</v>
      </c>
      <c r="J19" s="13">
        <f t="shared" si="5"/>
        <v>80</v>
      </c>
      <c r="K19" s="14">
        <f t="shared" si="0"/>
        <v>92</v>
      </c>
      <c r="L19" s="14">
        <f t="shared" si="1"/>
        <v>84</v>
      </c>
      <c r="M19" s="15"/>
    </row>
    <row r="20" spans="1:13" x14ac:dyDescent="0.25">
      <c r="A20" s="4">
        <f t="shared" si="6"/>
        <v>80</v>
      </c>
      <c r="B20" s="5">
        <f>B$6-B$7*$A20^B$8</f>
        <v>160.03744604471012</v>
      </c>
      <c r="C20" s="5">
        <f t="shared" si="2"/>
        <v>144.03744604471012</v>
      </c>
      <c r="D20" s="5">
        <f>$A20*E$9</f>
        <v>64</v>
      </c>
      <c r="E20" s="5">
        <f>B20*E$9^2</f>
        <v>102.4239654686145</v>
      </c>
      <c r="F20" s="5">
        <f t="shared" si="3"/>
        <v>89.6239654686145</v>
      </c>
      <c r="G20" s="5">
        <f>$A20*H$9</f>
        <v>48</v>
      </c>
      <c r="H20" s="5">
        <f>B20*H$9^2</f>
        <v>57.61348057609564</v>
      </c>
      <c r="I20" s="6">
        <f t="shared" si="4"/>
        <v>48.013480576095638</v>
      </c>
      <c r="J20" s="13">
        <f t="shared" si="5"/>
        <v>90</v>
      </c>
      <c r="K20" s="14">
        <f t="shared" si="0"/>
        <v>100.5</v>
      </c>
      <c r="L20" s="14">
        <f t="shared" si="1"/>
        <v>91.5</v>
      </c>
      <c r="M20" s="15"/>
    </row>
    <row r="21" spans="1:13" x14ac:dyDescent="0.25">
      <c r="A21" s="4">
        <f t="shared" si="6"/>
        <v>90</v>
      </c>
      <c r="B21" s="5">
        <f>B$6-B$7*$A21^B$8</f>
        <v>150.59990591658914</v>
      </c>
      <c r="C21" s="5">
        <f t="shared" si="2"/>
        <v>132.59990591658914</v>
      </c>
      <c r="D21" s="5">
        <f>$A21*E$9</f>
        <v>72</v>
      </c>
      <c r="E21" s="5">
        <f>B21*E$9^2</f>
        <v>96.383939786617063</v>
      </c>
      <c r="F21" s="5">
        <f t="shared" si="3"/>
        <v>81.983939786617057</v>
      </c>
      <c r="G21" s="5">
        <f>$A21*H$9</f>
        <v>54</v>
      </c>
      <c r="H21" s="5">
        <f>B21*H$9^2</f>
        <v>54.215966129972088</v>
      </c>
      <c r="I21" s="6">
        <f t="shared" si="4"/>
        <v>43.415966129972091</v>
      </c>
      <c r="J21" s="13">
        <f t="shared" si="5"/>
        <v>100</v>
      </c>
      <c r="K21" s="14">
        <f t="shared" si="0"/>
        <v>110</v>
      </c>
      <c r="L21" s="14">
        <f t="shared" si="1"/>
        <v>100</v>
      </c>
      <c r="M21" s="15"/>
    </row>
    <row r="22" spans="1:13" x14ac:dyDescent="0.25">
      <c r="A22" s="4">
        <f t="shared" si="6"/>
        <v>100</v>
      </c>
      <c r="B22" s="5">
        <f>B$6-B$7*$A22^B$8</f>
        <v>140.28392441697534</v>
      </c>
      <c r="C22" s="5">
        <f t="shared" si="2"/>
        <v>120.28392441697534</v>
      </c>
      <c r="D22" s="5">
        <f>$A22*E$9</f>
        <v>80</v>
      </c>
      <c r="E22" s="5">
        <f>B22*E$9^2</f>
        <v>89.781711626864237</v>
      </c>
      <c r="F22" s="5">
        <f t="shared" si="3"/>
        <v>73.781711626864237</v>
      </c>
      <c r="G22" s="5">
        <f>$A22*H$9</f>
        <v>60</v>
      </c>
      <c r="H22" s="5">
        <f>B22*H$9^2</f>
        <v>50.502212790111123</v>
      </c>
      <c r="I22" s="6">
        <f t="shared" si="4"/>
        <v>38.502212790111123</v>
      </c>
      <c r="J22" s="13">
        <f t="shared" si="5"/>
        <v>110</v>
      </c>
      <c r="K22" s="14">
        <f t="shared" si="0"/>
        <v>120.5</v>
      </c>
      <c r="L22" s="14">
        <f t="shared" si="1"/>
        <v>109.5</v>
      </c>
      <c r="M22" s="15"/>
    </row>
    <row r="23" spans="1:13" x14ac:dyDescent="0.25">
      <c r="A23" s="4">
        <f t="shared" si="6"/>
        <v>110</v>
      </c>
      <c r="B23" s="5">
        <f>B$6-B$7*$A23^B$8</f>
        <v>129.1078590415014</v>
      </c>
      <c r="C23" s="5">
        <f t="shared" si="2"/>
        <v>107.1078590415014</v>
      </c>
      <c r="D23" s="5">
        <f>$A23*E$9</f>
        <v>88</v>
      </c>
      <c r="E23" s="5">
        <f>B23*E$9^2</f>
        <v>82.629029786560906</v>
      </c>
      <c r="F23" s="5">
        <f t="shared" si="3"/>
        <v>65.029029786560898</v>
      </c>
      <c r="G23" s="5">
        <f>$A23*H$9</f>
        <v>66</v>
      </c>
      <c r="H23" s="5">
        <f>B23*H$9^2</f>
        <v>46.4788292549405</v>
      </c>
      <c r="I23" s="6">
        <f t="shared" si="4"/>
        <v>33.278829254940497</v>
      </c>
      <c r="J23" s="13">
        <f t="shared" si="5"/>
        <v>120</v>
      </c>
      <c r="K23" s="14">
        <f t="shared" si="0"/>
        <v>132</v>
      </c>
      <c r="L23" s="14">
        <f t="shared" si="1"/>
        <v>120</v>
      </c>
      <c r="M23" s="15"/>
    </row>
    <row r="24" spans="1:13" x14ac:dyDescent="0.25">
      <c r="A24" s="4">
        <f t="shared" si="6"/>
        <v>120</v>
      </c>
      <c r="B24" s="5">
        <f>B$6-B$7*$A24^B$8</f>
        <v>117.08797887832654</v>
      </c>
      <c r="C24" s="5">
        <f t="shared" si="2"/>
        <v>93.087978878326538</v>
      </c>
      <c r="D24" s="5">
        <f>$A24*E$9</f>
        <v>96</v>
      </c>
      <c r="E24" s="5">
        <f>B24*E$9^2</f>
        <v>74.936306482128998</v>
      </c>
      <c r="F24" s="5">
        <f t="shared" si="3"/>
        <v>55.736306482128995</v>
      </c>
      <c r="G24" s="5">
        <f>$A24*H$9</f>
        <v>72</v>
      </c>
      <c r="H24" s="5">
        <f>B24*H$9^2</f>
        <v>42.151672396197554</v>
      </c>
      <c r="I24" s="6">
        <f t="shared" si="4"/>
        <v>27.751672396197556</v>
      </c>
      <c r="J24" s="13">
        <f t="shared" si="5"/>
        <v>130</v>
      </c>
      <c r="K24" s="14">
        <f t="shared" si="0"/>
        <v>144.5</v>
      </c>
      <c r="L24" s="14">
        <f t="shared" si="1"/>
        <v>131.5</v>
      </c>
      <c r="M24" s="15"/>
    </row>
    <row r="25" spans="1:13" x14ac:dyDescent="0.25">
      <c r="A25" s="4">
        <f t="shared" si="6"/>
        <v>130</v>
      </c>
      <c r="B25" s="5">
        <f>B$6-B$7*$A25^B$8</f>
        <v>104.23886316017885</v>
      </c>
      <c r="C25" s="5">
        <f t="shared" si="2"/>
        <v>78.238863160178852</v>
      </c>
      <c r="D25" s="5">
        <f>$A25*E$9</f>
        <v>104</v>
      </c>
      <c r="E25" s="5">
        <f>B25*E$9^2</f>
        <v>66.712872422514479</v>
      </c>
      <c r="F25" s="5">
        <f t="shared" si="3"/>
        <v>45.912872422514482</v>
      </c>
      <c r="G25" s="5">
        <f>$A25*H$9</f>
        <v>78</v>
      </c>
      <c r="H25" s="5">
        <f>B25*H$9^2</f>
        <v>37.525990737664387</v>
      </c>
      <c r="I25" s="6">
        <f t="shared" si="4"/>
        <v>21.925990737664385</v>
      </c>
      <c r="J25" s="13">
        <f t="shared" si="5"/>
        <v>140</v>
      </c>
      <c r="K25" s="14">
        <f t="shared" si="0"/>
        <v>158</v>
      </c>
      <c r="L25" s="14">
        <f t="shared" si="1"/>
        <v>144</v>
      </c>
      <c r="M25" s="15"/>
    </row>
    <row r="26" spans="1:13" x14ac:dyDescent="0.25">
      <c r="A26" s="4">
        <f t="shared" si="6"/>
        <v>140</v>
      </c>
      <c r="B26" s="5">
        <f>B$6-B$7*$A26^B$8</f>
        <v>90.573697863218101</v>
      </c>
      <c r="C26" s="5">
        <f t="shared" si="2"/>
        <v>62.573697863218101</v>
      </c>
      <c r="D26" s="5">
        <f>$A26*E$9</f>
        <v>112</v>
      </c>
      <c r="E26" s="5">
        <f>B26*E$9^2</f>
        <v>57.967166632459595</v>
      </c>
      <c r="F26" s="5">
        <f t="shared" si="3"/>
        <v>35.567166632459589</v>
      </c>
      <c r="G26" s="5">
        <f>$A26*H$9</f>
        <v>84</v>
      </c>
      <c r="H26" s="5">
        <f>B26*H$9^2</f>
        <v>32.606531230758513</v>
      </c>
      <c r="I26" s="6">
        <f t="shared" si="4"/>
        <v>15.806531230758512</v>
      </c>
      <c r="J26" s="13">
        <f t="shared" si="5"/>
        <v>150</v>
      </c>
      <c r="K26" s="14">
        <f t="shared" si="0"/>
        <v>172.5</v>
      </c>
      <c r="L26" s="14">
        <f t="shared" si="1"/>
        <v>157.5</v>
      </c>
      <c r="M26" s="15"/>
    </row>
    <row r="27" spans="1:13" x14ac:dyDescent="0.25">
      <c r="A27" s="4">
        <f t="shared" si="6"/>
        <v>150</v>
      </c>
      <c r="B27" s="5">
        <f>B$6-B$7*$A27^B$8</f>
        <v>76.104502090067555</v>
      </c>
      <c r="C27" s="5">
        <f t="shared" si="2"/>
        <v>46.104502090067555</v>
      </c>
      <c r="D27" s="5">
        <f>$A27*E$9</f>
        <v>120</v>
      </c>
      <c r="E27" s="5">
        <f>B27*E$9^2</f>
        <v>48.706881337643246</v>
      </c>
      <c r="F27" s="5">
        <f t="shared" si="3"/>
        <v>24.706881337643246</v>
      </c>
      <c r="G27" s="5">
        <f>$A27*H$9</f>
        <v>90</v>
      </c>
      <c r="H27" s="5">
        <f>B27*H$9^2</f>
        <v>27.39762075242432</v>
      </c>
      <c r="I27" s="6">
        <f t="shared" si="4"/>
        <v>9.39762075242432</v>
      </c>
      <c r="J27" s="13">
        <f t="shared" si="5"/>
        <v>160</v>
      </c>
      <c r="K27" s="14">
        <f t="shared" si="0"/>
        <v>188</v>
      </c>
      <c r="L27" s="14">
        <f t="shared" si="1"/>
        <v>172</v>
      </c>
      <c r="M27" s="15"/>
    </row>
    <row r="28" spans="1:13" x14ac:dyDescent="0.25">
      <c r="A28" s="4">
        <f t="shared" si="6"/>
        <v>160</v>
      </c>
      <c r="B28" s="5">
        <f>B$6-B$7*$A28^B$8</f>
        <v>60.842304573882558</v>
      </c>
      <c r="C28" s="5">
        <f t="shared" si="2"/>
        <v>28.842304573882558</v>
      </c>
      <c r="D28" s="5">
        <f>$A28*E$9</f>
        <v>128</v>
      </c>
      <c r="E28" s="5">
        <f>B28*E$9^2</f>
        <v>38.939074927284842</v>
      </c>
      <c r="F28" s="5">
        <f t="shared" si="3"/>
        <v>13.339074927284841</v>
      </c>
      <c r="G28" s="5">
        <f>$A28*H$9</f>
        <v>96</v>
      </c>
      <c r="H28" s="5">
        <f>B28*H$9^2</f>
        <v>21.903229646597719</v>
      </c>
      <c r="I28" s="6">
        <f t="shared" si="4"/>
        <v>2.7032296465977161</v>
      </c>
      <c r="J28" s="13">
        <f>J27+10</f>
        <v>170</v>
      </c>
      <c r="K28" s="14">
        <f t="shared" si="0"/>
        <v>204.5</v>
      </c>
      <c r="L28" s="14">
        <f t="shared" si="1"/>
        <v>187.5</v>
      </c>
      <c r="M28" s="15"/>
    </row>
    <row r="29" spans="1:13" x14ac:dyDescent="0.25">
      <c r="A29" s="4">
        <f>A28+10</f>
        <v>170</v>
      </c>
      <c r="B29" s="5">
        <f>B$6-B$7*$A29^B$8</f>
        <v>44.797283811498488</v>
      </c>
      <c r="C29" s="5">
        <f t="shared" si="2"/>
        <v>10.797283811498488</v>
      </c>
      <c r="D29" s="5">
        <f>$A29*E$9</f>
        <v>136</v>
      </c>
      <c r="E29" s="5">
        <f>B29*E$9^2</f>
        <v>28.670261639359037</v>
      </c>
      <c r="F29" s="5">
        <f t="shared" si="3"/>
        <v>1.470261639359034</v>
      </c>
      <c r="G29" s="5">
        <f>$A29*H$9</f>
        <v>102</v>
      </c>
      <c r="H29" s="5">
        <f>B29*H$9^2</f>
        <v>16.127022172139455</v>
      </c>
      <c r="I29" s="6"/>
      <c r="J29" s="13">
        <f t="shared" si="5"/>
        <v>180</v>
      </c>
      <c r="K29" s="14">
        <f t="shared" si="0"/>
        <v>222</v>
      </c>
      <c r="L29" s="14">
        <f t="shared" si="1"/>
        <v>204</v>
      </c>
      <c r="M29" s="15"/>
    </row>
    <row r="30" spans="1:13" x14ac:dyDescent="0.25">
      <c r="A30" s="4">
        <f t="shared" si="6"/>
        <v>180</v>
      </c>
      <c r="B30" s="5">
        <f>B$6-B$7*$A30^B$8</f>
        <v>27.978881075220471</v>
      </c>
      <c r="C30" s="5"/>
      <c r="D30" s="5">
        <f>$A30*E$9</f>
        <v>144</v>
      </c>
      <c r="E30" s="5">
        <f>B30*E$9^2</f>
        <v>17.906483888141103</v>
      </c>
      <c r="F30" s="5"/>
      <c r="G30" s="5">
        <f>$A30*H$9</f>
        <v>108</v>
      </c>
      <c r="H30" s="5">
        <f>B30*H$9^2</f>
        <v>10.072397187079369</v>
      </c>
      <c r="I30" s="6"/>
      <c r="J30" s="13">
        <f>J29+10</f>
        <v>190</v>
      </c>
      <c r="K30" s="14">
        <f t="shared" si="0"/>
        <v>240.5</v>
      </c>
      <c r="L30" s="14">
        <f t="shared" si="1"/>
        <v>221.5</v>
      </c>
      <c r="M30" s="15"/>
    </row>
    <row r="31" spans="1:13" x14ac:dyDescent="0.25">
      <c r="A31" s="4">
        <f>A30+10</f>
        <v>190</v>
      </c>
      <c r="B31" s="5">
        <f>B$6-B$7*$A31^B$8</f>
        <v>10.395892804664982</v>
      </c>
      <c r="C31" s="5"/>
      <c r="D31" s="5">
        <f>$A31*E$9</f>
        <v>152</v>
      </c>
      <c r="E31" s="5">
        <f>B31*E$9^2</f>
        <v>6.6533713949855899</v>
      </c>
      <c r="F31" s="5"/>
      <c r="G31" s="5">
        <f>$A31*H$9</f>
        <v>114</v>
      </c>
      <c r="H31" s="5">
        <f>B31*H$9^2</f>
        <v>3.7425214096793931</v>
      </c>
      <c r="I31" s="6"/>
      <c r="J31" s="16">
        <f t="shared" si="5"/>
        <v>200</v>
      </c>
      <c r="K31" s="17">
        <f t="shared" si="0"/>
        <v>260</v>
      </c>
      <c r="L31" s="17">
        <f t="shared" si="1"/>
        <v>240</v>
      </c>
      <c r="M31" s="18"/>
    </row>
    <row r="32" spans="1:13" x14ac:dyDescent="0.25">
      <c r="A32" s="7">
        <f t="shared" si="6"/>
        <v>200</v>
      </c>
      <c r="B32" s="8"/>
      <c r="C32" s="8"/>
      <c r="D32" s="8">
        <f>$A32*E$9</f>
        <v>160</v>
      </c>
      <c r="E32" s="8">
        <f>B32*E$9^2</f>
        <v>0</v>
      </c>
      <c r="F32" s="8"/>
      <c r="G32" s="8">
        <f>$A32*H$9</f>
        <v>120</v>
      </c>
      <c r="H32" s="8">
        <f>B32*H$9^2</f>
        <v>0</v>
      </c>
      <c r="I32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N27" sqref="N27:Q33"/>
    </sheetView>
  </sheetViews>
  <sheetFormatPr defaultRowHeight="15" x14ac:dyDescent="0.25"/>
  <cols>
    <col min="14" max="14" width="11.7109375" customWidth="1"/>
  </cols>
  <sheetData>
    <row r="1" spans="1:13" x14ac:dyDescent="0.25">
      <c r="A1" t="s">
        <v>0</v>
      </c>
    </row>
    <row r="2" spans="1:13" x14ac:dyDescent="0.25">
      <c r="A2" t="s">
        <v>18</v>
      </c>
    </row>
    <row r="5" spans="1:13" x14ac:dyDescent="0.25">
      <c r="A5" s="20"/>
      <c r="B5" s="21"/>
      <c r="C5" s="21"/>
      <c r="D5" s="21" t="s">
        <v>6</v>
      </c>
      <c r="E5" s="21"/>
      <c r="F5" s="21"/>
      <c r="G5" s="22"/>
      <c r="H5" s="10"/>
      <c r="I5" s="11"/>
      <c r="J5" s="11" t="s">
        <v>8</v>
      </c>
      <c r="K5" s="12"/>
    </row>
    <row r="6" spans="1:13" x14ac:dyDescent="0.25">
      <c r="A6" s="23" t="s">
        <v>3</v>
      </c>
      <c r="B6" s="24">
        <v>200</v>
      </c>
      <c r="C6" s="24"/>
      <c r="D6" s="24"/>
      <c r="E6" s="24"/>
      <c r="F6" s="24"/>
      <c r="G6" s="25"/>
      <c r="H6" s="13" t="s">
        <v>7</v>
      </c>
      <c r="I6" s="14">
        <v>60</v>
      </c>
      <c r="J6" s="14"/>
      <c r="K6" s="15"/>
    </row>
    <row r="7" spans="1:13" x14ac:dyDescent="0.25">
      <c r="A7" s="23" t="s">
        <v>4</v>
      </c>
      <c r="B7" s="24">
        <v>1.4999999999999999E-2</v>
      </c>
      <c r="C7" s="24"/>
      <c r="D7" s="24"/>
      <c r="E7" s="24"/>
      <c r="F7" s="24"/>
      <c r="G7" s="25"/>
      <c r="H7" s="13" t="s">
        <v>9</v>
      </c>
      <c r="I7" s="14">
        <v>5.0000000000000001E-3</v>
      </c>
      <c r="J7" s="14"/>
      <c r="K7" s="15"/>
      <c r="M7" s="19"/>
    </row>
    <row r="8" spans="1:13" x14ac:dyDescent="0.25">
      <c r="A8" s="23" t="s">
        <v>5</v>
      </c>
      <c r="B8" s="24">
        <v>1.8</v>
      </c>
      <c r="C8" s="24"/>
      <c r="D8" s="24"/>
      <c r="E8" s="24"/>
      <c r="F8" s="24"/>
      <c r="G8" s="25"/>
      <c r="H8" s="13" t="s">
        <v>10</v>
      </c>
      <c r="I8" s="14">
        <v>2</v>
      </c>
      <c r="J8" s="14"/>
      <c r="K8" s="15"/>
    </row>
    <row r="9" spans="1:13" x14ac:dyDescent="0.25">
      <c r="A9" s="23" t="s">
        <v>13</v>
      </c>
      <c r="B9" s="24">
        <v>1</v>
      </c>
      <c r="C9" s="24"/>
      <c r="D9" s="24"/>
      <c r="E9" s="24">
        <v>0.8</v>
      </c>
      <c r="F9" s="24"/>
      <c r="G9" s="25">
        <v>0.6</v>
      </c>
      <c r="H9" s="13" t="s">
        <v>11</v>
      </c>
      <c r="I9" s="14"/>
      <c r="J9" s="14">
        <v>0.2</v>
      </c>
      <c r="K9" s="15"/>
    </row>
    <row r="10" spans="1:13" x14ac:dyDescent="0.25">
      <c r="A10" s="23" t="s">
        <v>11</v>
      </c>
      <c r="B10" s="24"/>
      <c r="C10" s="24">
        <v>0.2</v>
      </c>
      <c r="D10" s="24"/>
      <c r="E10" s="24"/>
      <c r="F10" s="24"/>
      <c r="G10" s="25"/>
      <c r="H10" s="13" t="s">
        <v>2</v>
      </c>
      <c r="I10" s="14" t="s">
        <v>1</v>
      </c>
      <c r="J10" s="14" t="s">
        <v>12</v>
      </c>
      <c r="K10" s="15"/>
    </row>
    <row r="11" spans="1:13" x14ac:dyDescent="0.25">
      <c r="A11" s="23" t="s">
        <v>2</v>
      </c>
      <c r="B11" s="24" t="s">
        <v>1</v>
      </c>
      <c r="C11" s="24"/>
      <c r="D11" s="24" t="s">
        <v>2</v>
      </c>
      <c r="E11" s="24" t="s">
        <v>1</v>
      </c>
      <c r="F11" s="24" t="s">
        <v>2</v>
      </c>
      <c r="G11" s="25" t="s">
        <v>1</v>
      </c>
      <c r="H11" s="13">
        <v>0</v>
      </c>
      <c r="I11" s="14">
        <f>I$6+I$7*H11^I$8</f>
        <v>60</v>
      </c>
      <c r="J11" s="14">
        <f>I11+H11*J$9</f>
        <v>60</v>
      </c>
      <c r="K11" s="15"/>
    </row>
    <row r="12" spans="1:13" x14ac:dyDescent="0.25">
      <c r="A12" s="23">
        <v>0</v>
      </c>
      <c r="B12" s="24">
        <f>B$6-B$7*$A12^B$8</f>
        <v>200</v>
      </c>
      <c r="C12" s="24"/>
      <c r="D12" s="24">
        <f>$A12*E$9</f>
        <v>0</v>
      </c>
      <c r="E12" s="24">
        <f>B12*E$9^2</f>
        <v>128.00000000000003</v>
      </c>
      <c r="F12" s="24">
        <f>$A12*G$9</f>
        <v>0</v>
      </c>
      <c r="G12" s="25">
        <f>B12*G$9^2</f>
        <v>72</v>
      </c>
      <c r="H12" s="13">
        <f>H11+10</f>
        <v>10</v>
      </c>
      <c r="I12" s="14">
        <f t="shared" ref="I12:I31" si="0">I$6+I$7*H12^I$8</f>
        <v>60.5</v>
      </c>
      <c r="J12" s="14">
        <f t="shared" ref="J12:J31" si="1">I12+H12*J$9</f>
        <v>62.5</v>
      </c>
      <c r="K12" s="15"/>
    </row>
    <row r="13" spans="1:13" x14ac:dyDescent="0.25">
      <c r="A13" s="23">
        <f>A12+10</f>
        <v>10</v>
      </c>
      <c r="B13" s="24">
        <f>B$6-B$7*$A13^B$8</f>
        <v>199.0535639832797</v>
      </c>
      <c r="C13" s="24"/>
      <c r="D13" s="24">
        <f>$A13*E$9</f>
        <v>8</v>
      </c>
      <c r="E13" s="24">
        <f>B13*E$9^2</f>
        <v>127.39428094929903</v>
      </c>
      <c r="F13" s="24">
        <f>$A13*G$9</f>
        <v>6</v>
      </c>
      <c r="G13" s="25">
        <f>B13*G$9^2</f>
        <v>71.659283033980685</v>
      </c>
      <c r="H13" s="13">
        <f t="shared" ref="H13:H31" si="2">H12+10</f>
        <v>20</v>
      </c>
      <c r="I13" s="14">
        <f t="shared" si="0"/>
        <v>62</v>
      </c>
      <c r="J13" s="14">
        <f t="shared" si="1"/>
        <v>66</v>
      </c>
      <c r="K13" s="15"/>
    </row>
    <row r="14" spans="1:13" x14ac:dyDescent="0.25">
      <c r="A14" s="23">
        <f t="shared" ref="A14:A32" si="3">A13+10</f>
        <v>20</v>
      </c>
      <c r="B14" s="24">
        <f>B$6-B$7*$A14^B$8</f>
        <v>196.70431837008164</v>
      </c>
      <c r="C14" s="24"/>
      <c r="D14" s="24">
        <f>$A14*E$9</f>
        <v>16</v>
      </c>
      <c r="E14" s="24">
        <f>B14*E$9^2</f>
        <v>125.89076375685227</v>
      </c>
      <c r="F14" s="24">
        <f>$A14*G$9</f>
        <v>12</v>
      </c>
      <c r="G14" s="25">
        <f>B14*G$9^2</f>
        <v>70.813554613229385</v>
      </c>
      <c r="H14" s="13">
        <f t="shared" si="2"/>
        <v>30</v>
      </c>
      <c r="I14" s="14">
        <f t="shared" si="0"/>
        <v>64.5</v>
      </c>
      <c r="J14" s="14">
        <f t="shared" si="1"/>
        <v>70.5</v>
      </c>
      <c r="K14" s="15"/>
    </row>
    <row r="15" spans="1:13" x14ac:dyDescent="0.25">
      <c r="A15" s="23">
        <f t="shared" si="3"/>
        <v>30</v>
      </c>
      <c r="B15" s="24">
        <f>B$6-B$7*$A15^B$8</f>
        <v>193.1623082644864</v>
      </c>
      <c r="C15" s="24"/>
      <c r="D15" s="24">
        <f>$A15*E$9</f>
        <v>24</v>
      </c>
      <c r="E15" s="24">
        <f>B15*E$9^2</f>
        <v>123.62387728927132</v>
      </c>
      <c r="F15" s="24">
        <f>$A15*G$9</f>
        <v>18</v>
      </c>
      <c r="G15" s="25">
        <f>B15*G$9^2</f>
        <v>69.538430975215107</v>
      </c>
      <c r="H15" s="13">
        <f t="shared" si="2"/>
        <v>40</v>
      </c>
      <c r="I15" s="14">
        <f t="shared" si="0"/>
        <v>68</v>
      </c>
      <c r="J15" s="14">
        <f t="shared" si="1"/>
        <v>76</v>
      </c>
      <c r="K15" s="15"/>
    </row>
    <row r="16" spans="1:13" x14ac:dyDescent="0.25">
      <c r="A16" s="23">
        <f t="shared" si="3"/>
        <v>40</v>
      </c>
      <c r="B16" s="24">
        <f>B$6-B$7*$A16^B$8</f>
        <v>188.52377000251957</v>
      </c>
      <c r="C16" s="24"/>
      <c r="D16" s="24">
        <f>$A16*E$9</f>
        <v>32</v>
      </c>
      <c r="E16" s="24">
        <f>B16*E$9^2</f>
        <v>120.65521280161255</v>
      </c>
      <c r="F16" s="24">
        <f>$A16*G$9</f>
        <v>24</v>
      </c>
      <c r="G16" s="25">
        <f>B16*G$9^2</f>
        <v>67.868557200907048</v>
      </c>
      <c r="H16" s="13">
        <f t="shared" si="2"/>
        <v>50</v>
      </c>
      <c r="I16" s="14">
        <f t="shared" si="0"/>
        <v>72.5</v>
      </c>
      <c r="J16" s="14">
        <f t="shared" si="1"/>
        <v>82.5</v>
      </c>
      <c r="K16" s="15"/>
    </row>
    <row r="17" spans="1:17" x14ac:dyDescent="0.25">
      <c r="A17" s="23">
        <f t="shared" si="3"/>
        <v>50</v>
      </c>
      <c r="B17" s="24">
        <f>B$6-B$7*$A17^B$8</f>
        <v>182.85106055272527</v>
      </c>
      <c r="C17" s="24"/>
      <c r="D17" s="24">
        <f>$A17*E$9</f>
        <v>40</v>
      </c>
      <c r="E17" s="24">
        <f>B17*E$9^2</f>
        <v>117.0246787537442</v>
      </c>
      <c r="F17" s="24">
        <f>$A17*G$9</f>
        <v>30</v>
      </c>
      <c r="G17" s="25">
        <f>B17*G$9^2</f>
        <v>65.826381798981089</v>
      </c>
      <c r="H17" s="13">
        <f t="shared" si="2"/>
        <v>60</v>
      </c>
      <c r="I17" s="14">
        <f t="shared" si="0"/>
        <v>78</v>
      </c>
      <c r="J17" s="14">
        <f t="shared" si="1"/>
        <v>90</v>
      </c>
      <c r="K17" s="15"/>
    </row>
    <row r="18" spans="1:17" x14ac:dyDescent="0.25">
      <c r="A18" s="23">
        <f t="shared" si="3"/>
        <v>60</v>
      </c>
      <c r="B18" s="24">
        <f>B$6-B$7*$A18^B$8</f>
        <v>176.18977443201356</v>
      </c>
      <c r="C18" s="24"/>
      <c r="D18" s="24">
        <f>$A18*E$9</f>
        <v>48</v>
      </c>
      <c r="E18" s="24">
        <f>B18*E$9^2</f>
        <v>112.76145563648871</v>
      </c>
      <c r="F18" s="24">
        <f>$A18*G$9</f>
        <v>36</v>
      </c>
      <c r="G18" s="25">
        <f>B18*G$9^2</f>
        <v>63.428318795524881</v>
      </c>
      <c r="H18" s="13">
        <f t="shared" si="2"/>
        <v>70</v>
      </c>
      <c r="I18" s="14">
        <f t="shared" si="0"/>
        <v>84.5</v>
      </c>
      <c r="J18" s="14">
        <f t="shared" si="1"/>
        <v>98.5</v>
      </c>
      <c r="K18" s="15"/>
    </row>
    <row r="19" spans="1:17" x14ac:dyDescent="0.25">
      <c r="A19" s="23">
        <f t="shared" si="3"/>
        <v>70</v>
      </c>
      <c r="B19" s="24">
        <f>B$6-B$7*$A19^B$8</f>
        <v>168.57554668551751</v>
      </c>
      <c r="C19" s="24"/>
      <c r="D19" s="24">
        <f>$A19*E$9</f>
        <v>56</v>
      </c>
      <c r="E19" s="24">
        <f>B19*E$9^2</f>
        <v>107.88834987873123</v>
      </c>
      <c r="F19" s="24">
        <f>$A19*G$9</f>
        <v>42</v>
      </c>
      <c r="G19" s="25">
        <f>B19*G$9^2</f>
        <v>60.687196806786304</v>
      </c>
      <c r="H19" s="13">
        <f t="shared" si="2"/>
        <v>80</v>
      </c>
      <c r="I19" s="14">
        <f t="shared" si="0"/>
        <v>92</v>
      </c>
      <c r="J19" s="14">
        <f t="shared" si="1"/>
        <v>108</v>
      </c>
      <c r="K19" s="15"/>
    </row>
    <row r="20" spans="1:17" x14ac:dyDescent="0.25">
      <c r="A20" s="23">
        <f t="shared" si="3"/>
        <v>80</v>
      </c>
      <c r="B20" s="24">
        <f>B$6-B$7*$A20^B$8</f>
        <v>160.03744604471012</v>
      </c>
      <c r="C20" s="24"/>
      <c r="D20" s="24">
        <f>$A20*E$9</f>
        <v>64</v>
      </c>
      <c r="E20" s="24">
        <f>B20*E$9^2</f>
        <v>102.4239654686145</v>
      </c>
      <c r="F20" s="24">
        <f>$A20*G$9</f>
        <v>48</v>
      </c>
      <c r="G20" s="25">
        <f>B20*G$9^2</f>
        <v>57.61348057609564</v>
      </c>
      <c r="H20" s="13">
        <f t="shared" si="2"/>
        <v>90</v>
      </c>
      <c r="I20" s="14">
        <f t="shared" si="0"/>
        <v>100.5</v>
      </c>
      <c r="J20" s="14">
        <f t="shared" si="1"/>
        <v>118.5</v>
      </c>
      <c r="K20" s="15"/>
    </row>
    <row r="21" spans="1:17" x14ac:dyDescent="0.25">
      <c r="A21" s="23">
        <f t="shared" si="3"/>
        <v>90</v>
      </c>
      <c r="B21" s="24">
        <f>B$6-B$7*$A21^B$8</f>
        <v>150.59990591658914</v>
      </c>
      <c r="C21" s="24"/>
      <c r="D21" s="24">
        <f>$A21*E$9</f>
        <v>72</v>
      </c>
      <c r="E21" s="24">
        <f>B21*E$9^2</f>
        <v>96.383939786617063</v>
      </c>
      <c r="F21" s="24">
        <f>$A21*G$9</f>
        <v>54</v>
      </c>
      <c r="G21" s="25">
        <f>B21*G$9^2</f>
        <v>54.215966129972088</v>
      </c>
      <c r="H21" s="13">
        <f t="shared" si="2"/>
        <v>100</v>
      </c>
      <c r="I21" s="14">
        <f t="shared" si="0"/>
        <v>110</v>
      </c>
      <c r="J21" s="14">
        <f t="shared" si="1"/>
        <v>130</v>
      </c>
      <c r="K21" s="15"/>
    </row>
    <row r="22" spans="1:17" x14ac:dyDescent="0.25">
      <c r="A22" s="23">
        <f t="shared" si="3"/>
        <v>100</v>
      </c>
      <c r="B22" s="24">
        <f>B$6-B$7*$A22^B$8</f>
        <v>140.28392441697534</v>
      </c>
      <c r="C22" s="24"/>
      <c r="D22" s="24">
        <f>$A22*E$9</f>
        <v>80</v>
      </c>
      <c r="E22" s="24">
        <f>B22*E$9^2</f>
        <v>89.781711626864237</v>
      </c>
      <c r="F22" s="24">
        <f>$A22*G$9</f>
        <v>60</v>
      </c>
      <c r="G22" s="25">
        <f>B22*G$9^2</f>
        <v>50.502212790111123</v>
      </c>
      <c r="H22" s="13">
        <f t="shared" si="2"/>
        <v>110</v>
      </c>
      <c r="I22" s="14">
        <f t="shared" si="0"/>
        <v>120.5</v>
      </c>
      <c r="J22" s="14">
        <f t="shared" si="1"/>
        <v>142.5</v>
      </c>
      <c r="K22" s="15"/>
    </row>
    <row r="23" spans="1:17" x14ac:dyDescent="0.25">
      <c r="A23" s="23">
        <f t="shared" si="3"/>
        <v>110</v>
      </c>
      <c r="B23" s="24">
        <f>B$6-B$7*$A23^B$8</f>
        <v>129.1078590415014</v>
      </c>
      <c r="C23" s="24"/>
      <c r="D23" s="24">
        <f>$A23*E$9</f>
        <v>88</v>
      </c>
      <c r="E23" s="24">
        <f>B23*E$9^2</f>
        <v>82.629029786560906</v>
      </c>
      <c r="F23" s="24">
        <f>$A23*G$9</f>
        <v>66</v>
      </c>
      <c r="G23" s="25">
        <f>B23*G$9^2</f>
        <v>46.4788292549405</v>
      </c>
      <c r="H23" s="13">
        <f t="shared" si="2"/>
        <v>120</v>
      </c>
      <c r="I23" s="14">
        <f t="shared" si="0"/>
        <v>132</v>
      </c>
      <c r="J23" s="14">
        <f t="shared" si="1"/>
        <v>156</v>
      </c>
      <c r="K23" s="15"/>
    </row>
    <row r="24" spans="1:17" x14ac:dyDescent="0.25">
      <c r="A24" s="23">
        <f t="shared" si="3"/>
        <v>120</v>
      </c>
      <c r="B24" s="24">
        <f>B$6-B$7*$A24^B$8</f>
        <v>117.08797887832654</v>
      </c>
      <c r="C24" s="24"/>
      <c r="D24" s="24">
        <f>$A24*E$9</f>
        <v>96</v>
      </c>
      <c r="E24" s="24">
        <f>B24*E$9^2</f>
        <v>74.936306482128998</v>
      </c>
      <c r="F24" s="24">
        <f>$A24*G$9</f>
        <v>72</v>
      </c>
      <c r="G24" s="25">
        <f>B24*G$9^2</f>
        <v>42.151672396197554</v>
      </c>
      <c r="H24" s="13">
        <f t="shared" si="2"/>
        <v>130</v>
      </c>
      <c r="I24" s="14">
        <f t="shared" si="0"/>
        <v>144.5</v>
      </c>
      <c r="J24" s="14">
        <f t="shared" si="1"/>
        <v>170.5</v>
      </c>
      <c r="K24" s="15"/>
    </row>
    <row r="25" spans="1:17" x14ac:dyDescent="0.25">
      <c r="A25" s="23">
        <f t="shared" si="3"/>
        <v>130</v>
      </c>
      <c r="B25" s="24">
        <f>B$6-B$7*$A25^B$8</f>
        <v>104.23886316017885</v>
      </c>
      <c r="C25" s="24"/>
      <c r="D25" s="24">
        <f>$A25*E$9</f>
        <v>104</v>
      </c>
      <c r="E25" s="24">
        <f>B25*E$9^2</f>
        <v>66.712872422514479</v>
      </c>
      <c r="F25" s="24">
        <f>$A25*G$9</f>
        <v>78</v>
      </c>
      <c r="G25" s="25">
        <f>B25*G$9^2</f>
        <v>37.525990737664387</v>
      </c>
      <c r="H25" s="13">
        <f t="shared" si="2"/>
        <v>140</v>
      </c>
      <c r="I25" s="14">
        <f t="shared" si="0"/>
        <v>158</v>
      </c>
      <c r="J25" s="14">
        <f t="shared" si="1"/>
        <v>186</v>
      </c>
      <c r="K25" s="15"/>
    </row>
    <row r="26" spans="1:17" x14ac:dyDescent="0.25">
      <c r="A26" s="23">
        <f t="shared" si="3"/>
        <v>140</v>
      </c>
      <c r="B26" s="24">
        <f>B$6-B$7*$A26^B$8</f>
        <v>90.573697863218101</v>
      </c>
      <c r="C26" s="24"/>
      <c r="D26" s="24">
        <f>$A26*E$9</f>
        <v>112</v>
      </c>
      <c r="E26" s="24">
        <f>B26*E$9^2</f>
        <v>57.967166632459595</v>
      </c>
      <c r="F26" s="24">
        <f>$A26*G$9</f>
        <v>84</v>
      </c>
      <c r="G26" s="25">
        <f>B26*G$9^2</f>
        <v>32.606531230758513</v>
      </c>
      <c r="H26" s="13">
        <f t="shared" si="2"/>
        <v>150</v>
      </c>
      <c r="I26" s="14">
        <f t="shared" si="0"/>
        <v>172.5</v>
      </c>
      <c r="J26" s="14">
        <f t="shared" si="1"/>
        <v>202.5</v>
      </c>
      <c r="K26" s="15"/>
    </row>
    <row r="27" spans="1:17" x14ac:dyDescent="0.25">
      <c r="A27" s="23">
        <f t="shared" si="3"/>
        <v>150</v>
      </c>
      <c r="B27" s="24">
        <f>B$6-B$7*$A27^B$8</f>
        <v>76.104502090067555</v>
      </c>
      <c r="C27" s="24"/>
      <c r="D27" s="24">
        <f>$A27*E$9</f>
        <v>120</v>
      </c>
      <c r="E27" s="24">
        <f>B27*E$9^2</f>
        <v>48.706881337643246</v>
      </c>
      <c r="F27" s="24">
        <f>$A27*G$9</f>
        <v>90</v>
      </c>
      <c r="G27" s="25">
        <f>B27*G$9^2</f>
        <v>27.39762075242432</v>
      </c>
      <c r="H27" s="13">
        <f t="shared" si="2"/>
        <v>160</v>
      </c>
      <c r="I27" s="14">
        <f t="shared" si="0"/>
        <v>188</v>
      </c>
      <c r="J27" s="14">
        <f t="shared" si="1"/>
        <v>220</v>
      </c>
      <c r="K27" s="15"/>
      <c r="N27" s="30" t="s">
        <v>14</v>
      </c>
      <c r="O27" s="30" t="s">
        <v>15</v>
      </c>
      <c r="P27" s="30" t="s">
        <v>2</v>
      </c>
      <c r="Q27" s="30" t="s">
        <v>1</v>
      </c>
    </row>
    <row r="28" spans="1:17" x14ac:dyDescent="0.25">
      <c r="A28" s="23">
        <f t="shared" si="3"/>
        <v>160</v>
      </c>
      <c r="B28" s="24">
        <f>B$6-B$7*$A28^B$8</f>
        <v>60.842304573882558</v>
      </c>
      <c r="C28" s="24"/>
      <c r="D28" s="24">
        <f>$A28*E$9</f>
        <v>128</v>
      </c>
      <c r="E28" s="24">
        <f>B28*E$9^2</f>
        <v>38.939074927284842</v>
      </c>
      <c r="F28" s="24">
        <f>$A28*G$9</f>
        <v>96</v>
      </c>
      <c r="G28" s="25">
        <f>B28*G$9^2</f>
        <v>21.903229646597719</v>
      </c>
      <c r="H28" s="13">
        <f>H27+10</f>
        <v>170</v>
      </c>
      <c r="I28" s="14">
        <f t="shared" si="0"/>
        <v>204.5</v>
      </c>
      <c r="J28" s="14">
        <f t="shared" si="1"/>
        <v>238.5</v>
      </c>
      <c r="K28" s="15"/>
      <c r="N28" s="29" t="s">
        <v>16</v>
      </c>
      <c r="O28" s="29">
        <v>1</v>
      </c>
      <c r="P28" s="29">
        <v>105</v>
      </c>
      <c r="Q28" s="29">
        <v>128</v>
      </c>
    </row>
    <row r="29" spans="1:17" x14ac:dyDescent="0.25">
      <c r="A29" s="23">
        <f>A28+10</f>
        <v>170</v>
      </c>
      <c r="B29" s="24">
        <f>B$6-B$7*$A29^B$8</f>
        <v>44.797283811498488</v>
      </c>
      <c r="C29" s="24"/>
      <c r="D29" s="24">
        <f>$A29*E$9</f>
        <v>136</v>
      </c>
      <c r="E29" s="24">
        <f>B29*E$9^2</f>
        <v>28.670261639359037</v>
      </c>
      <c r="F29" s="24">
        <f>$A29*G$9</f>
        <v>102</v>
      </c>
      <c r="G29" s="25">
        <f>B29*G$9^2</f>
        <v>16.127022172139455</v>
      </c>
      <c r="H29" s="13">
        <f t="shared" si="2"/>
        <v>180</v>
      </c>
      <c r="I29" s="14">
        <f t="shared" si="0"/>
        <v>222</v>
      </c>
      <c r="J29" s="14"/>
      <c r="K29" s="15"/>
      <c r="N29" s="29" t="s">
        <v>16</v>
      </c>
      <c r="O29" s="29">
        <v>0.8</v>
      </c>
      <c r="P29" s="29">
        <v>70</v>
      </c>
      <c r="Q29" s="29">
        <v>100</v>
      </c>
    </row>
    <row r="30" spans="1:17" x14ac:dyDescent="0.25">
      <c r="A30" s="23">
        <f t="shared" si="3"/>
        <v>180</v>
      </c>
      <c r="B30" s="24">
        <f>B$6-B$7*$A30^B$8</f>
        <v>27.978881075220471</v>
      </c>
      <c r="C30" s="24"/>
      <c r="D30" s="24">
        <f>$A30*E$9</f>
        <v>144</v>
      </c>
      <c r="E30" s="24">
        <f>B30*E$9^2</f>
        <v>17.906483888141103</v>
      </c>
      <c r="F30" s="24">
        <f>$A30*G$9</f>
        <v>108</v>
      </c>
      <c r="G30" s="25">
        <f>B30*G$9^2</f>
        <v>10.072397187079369</v>
      </c>
      <c r="H30" s="13">
        <f>H29+10</f>
        <v>190</v>
      </c>
      <c r="I30" s="14">
        <f t="shared" si="0"/>
        <v>240.5</v>
      </c>
      <c r="J30" s="14"/>
      <c r="K30" s="15"/>
      <c r="N30" s="29" t="s">
        <v>16</v>
      </c>
      <c r="O30" s="29">
        <v>0.6</v>
      </c>
      <c r="P30" s="29">
        <v>23</v>
      </c>
      <c r="Q30" s="29">
        <v>72</v>
      </c>
    </row>
    <row r="31" spans="1:17" x14ac:dyDescent="0.25">
      <c r="A31" s="23">
        <f>A30+10</f>
        <v>190</v>
      </c>
      <c r="B31" s="24">
        <f>B$6-B$7*$A31^B$8</f>
        <v>10.395892804664982</v>
      </c>
      <c r="C31" s="24"/>
      <c r="D31" s="24">
        <f>$A31*E$9</f>
        <v>152</v>
      </c>
      <c r="E31" s="24">
        <f>B31*E$9^2</f>
        <v>6.6533713949855899</v>
      </c>
      <c r="F31" s="24">
        <f>$A31*G$9</f>
        <v>114</v>
      </c>
      <c r="G31" s="25">
        <f>B31*G$9^2</f>
        <v>3.7425214096793931</v>
      </c>
      <c r="H31" s="16">
        <f t="shared" si="2"/>
        <v>200</v>
      </c>
      <c r="I31" s="17"/>
      <c r="J31" s="17"/>
      <c r="K31" s="18"/>
      <c r="N31" s="29" t="s">
        <v>17</v>
      </c>
      <c r="O31" s="29">
        <v>1</v>
      </c>
      <c r="P31" s="29">
        <v>113</v>
      </c>
      <c r="Q31" s="29">
        <v>125</v>
      </c>
    </row>
    <row r="32" spans="1:17" x14ac:dyDescent="0.25">
      <c r="A32" s="26">
        <f t="shared" si="3"/>
        <v>200</v>
      </c>
      <c r="B32" s="27"/>
      <c r="C32" s="27"/>
      <c r="D32" s="27">
        <f>$A32*E$9</f>
        <v>160</v>
      </c>
      <c r="E32" s="27">
        <f>B32*E$9^2</f>
        <v>0</v>
      </c>
      <c r="F32" s="27">
        <f>$A32*G$9</f>
        <v>120</v>
      </c>
      <c r="G32" s="28">
        <f>B32*G$9^2</f>
        <v>0</v>
      </c>
      <c r="N32" s="29" t="s">
        <v>17</v>
      </c>
      <c r="O32" s="29">
        <v>0.8</v>
      </c>
      <c r="P32" s="29">
        <v>80</v>
      </c>
      <c r="Q32" s="29">
        <v>90</v>
      </c>
    </row>
    <row r="33" spans="14:17" x14ac:dyDescent="0.25">
      <c r="N33" s="29" t="s">
        <v>17</v>
      </c>
      <c r="O33" s="29">
        <v>0.6</v>
      </c>
      <c r="P33" s="29">
        <v>32</v>
      </c>
      <c r="Q33" s="29">
        <v>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Pump</vt:lpstr>
      <vt:lpstr>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</dc:creator>
  <cp:lastModifiedBy>TW</cp:lastModifiedBy>
  <dcterms:created xsi:type="dcterms:W3CDTF">2016-11-14T17:39:25Z</dcterms:created>
  <dcterms:modified xsi:type="dcterms:W3CDTF">2016-11-14T19:27:10Z</dcterms:modified>
</cp:coreProperties>
</file>